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90" windowWidth="5100" windowHeight="6525" tabRatio="675" activeTab="0"/>
  </bookViews>
  <sheets>
    <sheet name="Table of Contents" sheetId="1" r:id="rId1"/>
    <sheet name="Introduction" sheetId="2" r:id="rId2"/>
    <sheet name="Diagrams" sheetId="3" r:id="rId3"/>
    <sheet name="Table 1" sheetId="4" r:id="rId4"/>
    <sheet name="Table 2" sheetId="5" r:id="rId5"/>
    <sheet name="Table 3" sheetId="6" r:id="rId6"/>
    <sheet name="Table 4" sheetId="7" r:id="rId7"/>
    <sheet name="Table 5" sheetId="8" r:id="rId8"/>
    <sheet name="Table 6" sheetId="9" r:id="rId9"/>
    <sheet name="Table 7" sheetId="10" r:id="rId10"/>
    <sheet name="Table 8" sheetId="11" r:id="rId11"/>
    <sheet name="Table 9" sheetId="12" r:id="rId12"/>
    <sheet name="Table 10 " sheetId="13" r:id="rId13"/>
    <sheet name="Table 11" sheetId="14" r:id="rId14"/>
    <sheet name="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 18" sheetId="21" r:id="rId21"/>
    <sheet name="Table 19" sheetId="22" r:id="rId22"/>
  </sheets>
  <definedNames>
    <definedName name="_xlnm.Print_Area" localSheetId="3">'Table 1'!$A$1:$L$24</definedName>
  </definedNames>
  <calcPr fullCalcOnLoad="1"/>
</workbook>
</file>

<file path=xl/sharedStrings.xml><?xml version="1.0" encoding="utf-8"?>
<sst xmlns="http://schemas.openxmlformats.org/spreadsheetml/2006/main" count="2343" uniqueCount="965">
  <si>
    <t>72+73</t>
  </si>
  <si>
    <t>10-39</t>
  </si>
  <si>
    <t>Computer and</t>
  </si>
  <si>
    <t>related services</t>
  </si>
  <si>
    <t>Research and</t>
  </si>
  <si>
    <t xml:space="preserve">סה"כ  </t>
  </si>
  <si>
    <t>Total</t>
  </si>
  <si>
    <t>Manufacturing</t>
  </si>
  <si>
    <t xml:space="preserve">השקעות בנכסים קבועים  </t>
  </si>
  <si>
    <t xml:space="preserve">תעשייה </t>
  </si>
  <si>
    <t xml:space="preserve">development </t>
  </si>
  <si>
    <t xml:space="preserve">Capital formation in </t>
  </si>
  <si>
    <t>סמל</t>
  </si>
  <si>
    <t>Code</t>
  </si>
  <si>
    <t xml:space="preserve">סה"כ סקטור  </t>
  </si>
  <si>
    <t xml:space="preserve">           בסקטור העסקי</t>
  </si>
  <si>
    <r>
      <t xml:space="preserve">לוח </t>
    </r>
    <r>
      <rPr>
        <b/>
        <sz val="11"/>
        <rFont val="Arial (Hebrew)"/>
        <family val="2"/>
      </rPr>
      <t>1</t>
    </r>
    <r>
      <rPr>
        <b/>
        <sz val="13"/>
        <rFont val="Arial (Hebrew)"/>
        <family val="2"/>
      </rPr>
      <t>.- מועסקים, פדיון והשקעות בחברות העוסקות במו"פ</t>
    </r>
  </si>
  <si>
    <t>מועסקים במו"פ (אלפים)</t>
  </si>
  <si>
    <t>NIS million, at current prices,</t>
  </si>
  <si>
    <t xml:space="preserve">   unless otherwise stated</t>
  </si>
  <si>
    <t xml:space="preserve">מיליוני ש"ח, במחירים שוטפים, </t>
  </si>
  <si>
    <t xml:space="preserve">   אלא אם כן צוין אחרת</t>
  </si>
  <si>
    <t xml:space="preserve">פדיון בחברות העוסקות במו"פ </t>
  </si>
  <si>
    <t xml:space="preserve">  מזה: יצוא </t>
  </si>
  <si>
    <t xml:space="preserve">  Thereof: exports </t>
  </si>
  <si>
    <t>Capital formation in fixed assets</t>
  </si>
  <si>
    <t xml:space="preserve">  לצורכי מו"פ </t>
  </si>
  <si>
    <t>מחקר ופיתוח</t>
  </si>
  <si>
    <t>עסקי</t>
  </si>
  <si>
    <t xml:space="preserve">מועסקים בחברות </t>
  </si>
  <si>
    <t xml:space="preserve">  העוסקות במו"פ (אלפים)</t>
  </si>
  <si>
    <t>sector</t>
  </si>
  <si>
    <t>מספר מועסקים בענף (אלפים)</t>
  </si>
  <si>
    <t>סה"כ פדיון בענף (a)</t>
  </si>
  <si>
    <t>Total revenue of division (a)</t>
  </si>
  <si>
    <t xml:space="preserve">  fixed assets for R&amp;D</t>
  </si>
  <si>
    <t xml:space="preserve">          נתוני הפדיון בענף הנם במחירי יצרן.</t>
  </si>
  <si>
    <t xml:space="preserve">     Data on revenue indicate manufacturer prices.</t>
  </si>
  <si>
    <t>(a) Includes an estimate for start-up.</t>
  </si>
  <si>
    <t xml:space="preserve">Revenue in firms engaged in R&amp;D </t>
  </si>
  <si>
    <t xml:space="preserve">Employed persons in firms </t>
  </si>
  <si>
    <t>1999</t>
  </si>
  <si>
    <t xml:space="preserve">מה שמסומן בצהוב לא מוכן </t>
  </si>
  <si>
    <t>R1998</t>
  </si>
  <si>
    <t>..</t>
  </si>
  <si>
    <t xml:space="preserve">Employed persons </t>
  </si>
  <si>
    <t>שירותי מחשוב</t>
  </si>
  <si>
    <t>השקעות בנכסים קבועים</t>
  </si>
  <si>
    <t>(a) כולל אומדן לחברות הזנק.</t>
  </si>
  <si>
    <t xml:space="preserve">  engaged in R&amp;D (thousands)</t>
  </si>
  <si>
    <t>No. of posts in division (thousands)</t>
  </si>
  <si>
    <t>Total business</t>
  </si>
  <si>
    <t>TABLES</t>
  </si>
  <si>
    <t xml:space="preserve">TABLE 1: Employed Persons, Revenue and Capital Formation in Firms </t>
  </si>
  <si>
    <t>Engaged in R&amp;D in the Business Sector 1998-1999</t>
  </si>
  <si>
    <t>סקר מחקר ופיתוח בסקטור העסקי  1999</t>
  </si>
  <si>
    <t>ISSN 0793 - 5382</t>
  </si>
  <si>
    <t>ירושלים, תשרי תשס" ג, ספטמבר   2002</t>
  </si>
  <si>
    <t>1999 Survey of R&amp;D in the Business Sector</t>
  </si>
  <si>
    <t>Jerusalem, September 2002</t>
  </si>
  <si>
    <t xml:space="preserve">Publication No. 16/2002 </t>
  </si>
  <si>
    <r>
      <t xml:space="preserve">לוח </t>
    </r>
    <r>
      <rPr>
        <b/>
        <sz val="11"/>
        <rFont val="Arial (Hebrew)"/>
        <family val="2"/>
      </rPr>
      <t>2</t>
    </r>
    <r>
      <rPr>
        <b/>
        <sz val="13"/>
        <rFont val="Arial (Hebrew)"/>
        <family val="2"/>
      </rPr>
      <t xml:space="preserve">.- פדיון והוצאות </t>
    </r>
  </si>
  <si>
    <t xml:space="preserve">            בחברות העוסקות במו"פ</t>
  </si>
  <si>
    <t>מיליוני ש"ח, במחירים שוטפים</t>
  </si>
  <si>
    <t>NIS million, at current prices</t>
  </si>
  <si>
    <t xml:space="preserve">שירותי מחשוב </t>
  </si>
  <si>
    <t xml:space="preserve">מחקר ופיתוח  </t>
  </si>
  <si>
    <t>סה"כ</t>
  </si>
  <si>
    <t>סה"כ סקטור</t>
  </si>
  <si>
    <t xml:space="preserve">Total  </t>
  </si>
  <si>
    <t>business sector</t>
  </si>
  <si>
    <t xml:space="preserve">פדיון </t>
  </si>
  <si>
    <t xml:space="preserve">Revenue </t>
  </si>
  <si>
    <t xml:space="preserve">  Thereof: exports</t>
  </si>
  <si>
    <t xml:space="preserve">סך הוצאות על מו"פ </t>
  </si>
  <si>
    <t xml:space="preserve">Total expenditure on R&amp;D </t>
  </si>
  <si>
    <t xml:space="preserve">  שכר</t>
  </si>
  <si>
    <t>Wages</t>
  </si>
  <si>
    <t xml:space="preserve">  חומר גלם</t>
  </si>
  <si>
    <t>Raw materials</t>
  </si>
  <si>
    <t xml:space="preserve">סך תשלומים לגורמי חוץ </t>
  </si>
  <si>
    <t>Total payments to external factors</t>
  </si>
  <si>
    <t xml:space="preserve">  מזה:</t>
  </si>
  <si>
    <t xml:space="preserve">      </t>
  </si>
  <si>
    <t xml:space="preserve">  Thereof:</t>
  </si>
  <si>
    <t xml:space="preserve">  תשלומים למוסדות </t>
  </si>
  <si>
    <t xml:space="preserve">  Payments to higher-education </t>
  </si>
  <si>
    <t xml:space="preserve">    להשכלה גבוהה בארץ</t>
  </si>
  <si>
    <t xml:space="preserve">    institutions in Israel</t>
  </si>
  <si>
    <t xml:space="preserve">  Payments to higher-education</t>
  </si>
  <si>
    <t xml:space="preserve">    להשכלה גבוהה בחו"ל</t>
  </si>
  <si>
    <t xml:space="preserve"> -  </t>
  </si>
  <si>
    <t xml:space="preserve">     institutions abroad</t>
  </si>
  <si>
    <t xml:space="preserve">  תשלומים למכוני מחקר בארץ</t>
  </si>
  <si>
    <t xml:space="preserve">  Payments to research institutes in Israel             </t>
  </si>
  <si>
    <t xml:space="preserve">  תשלומים לקבלני משנה, </t>
  </si>
  <si>
    <t xml:space="preserve">  Payments to subcontractors,           </t>
  </si>
  <si>
    <t xml:space="preserve">    למכוני מבדק  וכד' בארץ</t>
  </si>
  <si>
    <t xml:space="preserve">    controlling institutes etc. in Israel   </t>
  </si>
  <si>
    <t xml:space="preserve">  תשלומים לגורמים או לאנשים בחו"ל</t>
  </si>
  <si>
    <t xml:space="preserve">  Payments to factors or persons abroad             </t>
  </si>
  <si>
    <t>הוצאות אחרות</t>
  </si>
  <si>
    <t xml:space="preserve">Other expenditure </t>
  </si>
  <si>
    <t xml:space="preserve">   (כולל תקורה)</t>
  </si>
  <si>
    <t xml:space="preserve">   (including overhead expenses)</t>
  </si>
  <si>
    <t xml:space="preserve">מימון מו"פ ממקורות </t>
  </si>
  <si>
    <t xml:space="preserve">R&amp;D financed by government </t>
  </si>
  <si>
    <t xml:space="preserve">  ממשלתיים ובין-לאומיים </t>
  </si>
  <si>
    <t xml:space="preserve">  and international sources</t>
  </si>
  <si>
    <t>רכישת פטנטים</t>
  </si>
  <si>
    <t>Purchase of patents</t>
  </si>
  <si>
    <t>TABLE 2: Revenue and Expenditure In Firms Engaged in R&amp;D 1998-1999</t>
  </si>
  <si>
    <t>TABLE 2: Revenue and Expenditure</t>
  </si>
  <si>
    <r>
      <t xml:space="preserve"> In Firms Engaged in R&amp;D 1998-199</t>
    </r>
    <r>
      <rPr>
        <sz val="10"/>
        <rFont val="Times New Roman"/>
        <family val="1"/>
      </rPr>
      <t>9</t>
    </r>
  </si>
  <si>
    <t xml:space="preserve">              </t>
  </si>
  <si>
    <t>כל הזכויות שמורות למדינת ישראל  2002</t>
  </si>
  <si>
    <t xml:space="preserve">מועסקים באלפים </t>
  </si>
  <si>
    <t>Employed persons, thousands</t>
  </si>
  <si>
    <t xml:space="preserve">  העוסקות במו"פ </t>
  </si>
  <si>
    <t xml:space="preserve">  engaged in R&amp;D </t>
  </si>
  <si>
    <t xml:space="preserve">מועסקים במו"פ </t>
  </si>
  <si>
    <t xml:space="preserve">Employed persons engaged in R&amp;D </t>
  </si>
  <si>
    <t xml:space="preserve">  מזה: אקדמאים </t>
  </si>
  <si>
    <t xml:space="preserve">  Thereof: Professionals </t>
  </si>
  <si>
    <t xml:space="preserve">          טכנאים </t>
  </si>
  <si>
    <t xml:space="preserve">                Technicians </t>
  </si>
  <si>
    <t xml:space="preserve">          אחרים </t>
  </si>
  <si>
    <t xml:space="preserve">                Others </t>
  </si>
  <si>
    <t xml:space="preserve">משרות מלאות  </t>
  </si>
  <si>
    <t>Full-time equivalent posts</t>
  </si>
  <si>
    <t>נשים המועסקות במו"פ</t>
  </si>
  <si>
    <t>Employed women engaged in R&amp;D</t>
  </si>
  <si>
    <t xml:space="preserve">מזה: אקדמאיות  </t>
  </si>
  <si>
    <t xml:space="preserve">  Thereof: Professionals   </t>
  </si>
  <si>
    <t xml:space="preserve">        טכנאיות     </t>
  </si>
  <si>
    <t xml:space="preserve">        אחרות      </t>
  </si>
  <si>
    <t xml:space="preserve">                 Others </t>
  </si>
  <si>
    <t xml:space="preserve">TABLE 3: Employed Persons, in </t>
  </si>
  <si>
    <t xml:space="preserve">Firms Engaged in R&amp;D 1998-1999 </t>
  </si>
  <si>
    <t>לוח 3.- מועסקים, בחברות העוסקות במו"פ</t>
  </si>
  <si>
    <t xml:space="preserve">
</t>
  </si>
  <si>
    <r>
      <t xml:space="preserve">לוח </t>
    </r>
    <r>
      <rPr>
        <b/>
        <sz val="11"/>
        <rFont val="Arial (Hebrew)"/>
        <family val="2"/>
      </rPr>
      <t>4.-</t>
    </r>
    <r>
      <rPr>
        <b/>
        <sz val="13"/>
        <rFont val="Arial (Hebrew)"/>
        <family val="2"/>
      </rPr>
      <t xml:space="preserve"> פדיון והוצאות בחברות העוסקות במו"פ,</t>
    </r>
  </si>
  <si>
    <t xml:space="preserve">           אשר קיבלו מימון מדען ראשי</t>
  </si>
  <si>
    <t>סה"כ סקטור עסקי</t>
  </si>
  <si>
    <t>סך הוצאות על מו"פ</t>
  </si>
  <si>
    <t xml:space="preserve">  תשלומים למוסדות</t>
  </si>
  <si>
    <t xml:space="preserve">   להשכלה גבוהה בארץ</t>
  </si>
  <si>
    <t xml:space="preserve">   להשכלה גבוהה בחו"ל</t>
  </si>
  <si>
    <t>-</t>
  </si>
  <si>
    <t>הוצאות אחרות (כולל תקורה)</t>
  </si>
  <si>
    <t>Other expenditures (including overhead expenses)</t>
  </si>
  <si>
    <t>מימון מו"פ ממקורות</t>
  </si>
  <si>
    <t xml:space="preserve">TABLE 3: Employed Persons, in Firms: Employed persons, thousands 1998-1999 </t>
  </si>
  <si>
    <t>TABLE 4: Revenue and Expenditure in Firms engaged in R&amp;D That Received a Chief Scientist Grant 1998-1999</t>
  </si>
  <si>
    <t xml:space="preserve">TABLE 4: Revenue and Expenditure in Firms engaged in R&amp;D </t>
  </si>
  <si>
    <t>That Received a Chief Scientist Grant 1998-1999</t>
  </si>
  <si>
    <t>TABLE 1: Employed Persons, Revenue and Capital Formation in Firms Engaged in R&amp;D in the Business Sector 1998-1999</t>
  </si>
  <si>
    <r>
      <t xml:space="preserve">לוח </t>
    </r>
    <r>
      <rPr>
        <b/>
        <sz val="11"/>
        <rFont val="Arial (Hebrew)"/>
        <family val="2"/>
      </rPr>
      <t>5.-</t>
    </r>
    <r>
      <rPr>
        <b/>
        <sz val="13"/>
        <rFont val="Arial (Hebrew)"/>
        <family val="2"/>
      </rPr>
      <t xml:space="preserve"> מועסקים בחברות העוסקות במו"פ,</t>
    </r>
  </si>
  <si>
    <t xml:space="preserve">TABLE 5.-  EMPLOYED PERSONS IN FIRMS ENGAGED IN R&amp;D </t>
  </si>
  <si>
    <t xml:space="preserve">                   THAT RECEIVED A CHIEF SCIENTIST GRANT</t>
  </si>
  <si>
    <t>Business sector</t>
  </si>
  <si>
    <t xml:space="preserve">TABLE 5: Employed Persons in Firms Engaged in R&amp;D That Received a Chief Scientist Grant 1998-1999 </t>
  </si>
  <si>
    <t xml:space="preserve">TABLE 5: Employed Persons in Firms </t>
  </si>
  <si>
    <t xml:space="preserve">Engaged in R&amp;D That Received a Chief </t>
  </si>
  <si>
    <t xml:space="preserve">Scientist Grant 1998-1999 </t>
  </si>
  <si>
    <t>מפעלי תעשייה</t>
  </si>
  <si>
    <t>מועסקים בתעשייה</t>
  </si>
  <si>
    <t>מועסקים במו"פ</t>
  </si>
  <si>
    <t>אקדמאים העוסקים במו"פ</t>
  </si>
  <si>
    <t>הנדסאים וטכנאים העוסקים במו"פ</t>
  </si>
  <si>
    <t>(אלפים)</t>
  </si>
  <si>
    <t>כאחוז מכל המועסקים בתעשייה</t>
  </si>
  <si>
    <t>Employed persons</t>
  </si>
  <si>
    <t>Professionals engaged in R&amp;D</t>
  </si>
  <si>
    <t>Practical engineers and technicians</t>
  </si>
  <si>
    <t>in manufacturing</t>
  </si>
  <si>
    <t xml:space="preserve">as a percentage of total </t>
  </si>
  <si>
    <t>engaged in R&amp;D as a percentage of</t>
  </si>
  <si>
    <t>establishments</t>
  </si>
  <si>
    <t>(thousands)</t>
  </si>
  <si>
    <t>engaged in R&amp;D</t>
  </si>
  <si>
    <t>employed persons in manufacturing</t>
  </si>
  <si>
    <t xml:space="preserve"> total employed persons in manufacturing</t>
  </si>
  <si>
    <t>סך הכל</t>
  </si>
  <si>
    <t>מזה:</t>
  </si>
  <si>
    <t>אקדמאים</t>
  </si>
  <si>
    <t>הנדסאים</t>
  </si>
  <si>
    <t>עוסקים במו"פ</t>
  </si>
  <si>
    <t>במפעלים</t>
  </si>
  <si>
    <t>וטכנאים</t>
  </si>
  <si>
    <t>העוסקים במו"פ</t>
  </si>
  <si>
    <t>Thereof:</t>
  </si>
  <si>
    <t>Practical</t>
  </si>
  <si>
    <t>In establishments</t>
  </si>
  <si>
    <t>engineers and</t>
  </si>
  <si>
    <t>Engaged in R&amp;D</t>
  </si>
  <si>
    <t>Professionals</t>
  </si>
  <si>
    <t>technicians</t>
  </si>
  <si>
    <t>7=5/3</t>
  </si>
  <si>
    <t>8=5/4</t>
  </si>
  <si>
    <t>9=6/3</t>
  </si>
  <si>
    <t>10=6/4</t>
  </si>
  <si>
    <t xml:space="preserve"> כל המפעלים</t>
  </si>
  <si>
    <t xml:space="preserve">  All establishments</t>
  </si>
  <si>
    <t xml:space="preserve">  (a) 1970/71</t>
  </si>
  <si>
    <t>1970/71 (a)</t>
  </si>
  <si>
    <t xml:space="preserve"> (a) 1971/72</t>
  </si>
  <si>
    <t>1971/72 (a)</t>
  </si>
  <si>
    <t xml:space="preserve"> (a) 1972/73</t>
  </si>
  <si>
    <t>1972/73 (a)</t>
  </si>
  <si>
    <t>(a) 1974/75</t>
  </si>
  <si>
    <t xml:space="preserve">..    </t>
  </si>
  <si>
    <t>1974/75 (a)</t>
  </si>
  <si>
    <t>(a) 1975/76</t>
  </si>
  <si>
    <t>1975/76 (a)</t>
  </si>
  <si>
    <t>(a) 1976/77</t>
  </si>
  <si>
    <t>1976/77 (a)</t>
  </si>
  <si>
    <t>(a) 1977/78</t>
  </si>
  <si>
    <t>1977/78 (a)</t>
  </si>
  <si>
    <t xml:space="preserve"> (a) 1978/79</t>
  </si>
  <si>
    <t>1978/79 (a)</t>
  </si>
  <si>
    <t>(a) 1979/80</t>
  </si>
  <si>
    <t>1979/80 (a)</t>
  </si>
  <si>
    <t xml:space="preserve"> (a) 1980/81</t>
  </si>
  <si>
    <t>1980/81 (a)</t>
  </si>
  <si>
    <t xml:space="preserve"> (a) 1981/82</t>
  </si>
  <si>
    <t>1981/82 (a)</t>
  </si>
  <si>
    <t xml:space="preserve"> (a) 1982/83</t>
  </si>
  <si>
    <t>1982/83 (a)</t>
  </si>
  <si>
    <t xml:space="preserve"> (a) 1984/85</t>
  </si>
  <si>
    <t>1984/85 (a)</t>
  </si>
  <si>
    <r>
      <t xml:space="preserve"> מפעלים המעסיקים </t>
    </r>
    <r>
      <rPr>
        <sz val="8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 (c)</t>
    </r>
  </si>
  <si>
    <t xml:space="preserve">  Establishments engaging 50 employed persons or more (c)</t>
  </si>
  <si>
    <t xml:space="preserve"> (b) 1985/86</t>
  </si>
  <si>
    <t>1985/86 (b)</t>
  </si>
  <si>
    <t xml:space="preserve"> (b) 1987</t>
  </si>
  <si>
    <t>1987 (b)</t>
  </si>
  <si>
    <t xml:space="preserve"> (b) 1988</t>
  </si>
  <si>
    <t>1988 (b)</t>
  </si>
  <si>
    <t xml:space="preserve"> (b) 1989</t>
  </si>
  <si>
    <t>1989 (b)</t>
  </si>
  <si>
    <r>
      <t xml:space="preserve">   סדרה חדשה</t>
    </r>
    <r>
      <rPr>
        <i/>
        <sz val="10"/>
        <rFont val="Arial (Hebrew)"/>
        <family val="2"/>
      </rPr>
      <t>(d)</t>
    </r>
  </si>
  <si>
    <r>
      <t xml:space="preserve">    New Series </t>
    </r>
    <r>
      <rPr>
        <i/>
        <sz val="10"/>
        <rFont val="Arial"/>
        <family val="2"/>
      </rPr>
      <t>(d)</t>
    </r>
  </si>
  <si>
    <t xml:space="preserve"> (a) 1990</t>
  </si>
  <si>
    <t>1990 (a)</t>
  </si>
  <si>
    <t xml:space="preserve"> (b) 1991</t>
  </si>
  <si>
    <t>1991 (b)</t>
  </si>
  <si>
    <t xml:space="preserve"> (b) 1992</t>
  </si>
  <si>
    <t>1992 (b)</t>
  </si>
  <si>
    <t xml:space="preserve"> (b) 1993</t>
  </si>
  <si>
    <t>1993 (b)</t>
  </si>
  <si>
    <t xml:space="preserve"> (b) 1994</t>
  </si>
  <si>
    <t>1994 (b)</t>
  </si>
  <si>
    <t xml:space="preserve"> (b) 1995</t>
  </si>
  <si>
    <t>1995 (b)</t>
  </si>
  <si>
    <t>(b) 1996</t>
  </si>
  <si>
    <t>1996 (b)</t>
  </si>
  <si>
    <r>
      <t xml:space="preserve"> מזה: מפעלים המעסיקים </t>
    </r>
    <r>
      <rPr>
        <sz val="8"/>
        <rFont val="Arial (Hebrew)"/>
        <family val="2"/>
      </rPr>
      <t xml:space="preserve">50 </t>
    </r>
    <r>
      <rPr>
        <sz val="10"/>
        <rFont val="Arial (Hebrew)"/>
        <family val="2"/>
      </rPr>
      <t>מועסקים ומעלה (c)</t>
    </r>
  </si>
  <si>
    <t xml:space="preserve">  Thereof: establishments engaging 50 employed persons or more (c)</t>
  </si>
  <si>
    <t xml:space="preserve">  (b) 1991</t>
  </si>
  <si>
    <t xml:space="preserve">  (b) 1993</t>
  </si>
  <si>
    <t xml:space="preserve"> (b) 1996</t>
  </si>
  <si>
    <r>
      <t xml:space="preserve">   סדרה חדשה </t>
    </r>
    <r>
      <rPr>
        <i/>
        <sz val="10"/>
        <rFont val="Arial (Hebrew)"/>
        <family val="2"/>
      </rPr>
      <t>(e)</t>
    </r>
  </si>
  <si>
    <r>
      <t xml:space="preserve">    New Series </t>
    </r>
    <r>
      <rPr>
        <i/>
        <sz val="10"/>
        <rFont val="Arial"/>
        <family val="2"/>
      </rPr>
      <t>(e)</t>
    </r>
  </si>
  <si>
    <t>(b) 1997</t>
  </si>
  <si>
    <t>1997 (b)</t>
  </si>
  <si>
    <t>(b) 1998</t>
  </si>
  <si>
    <t>1998 (b)</t>
  </si>
  <si>
    <t>(b) 1999</t>
  </si>
  <si>
    <t>1999 (b)</t>
  </si>
  <si>
    <r>
      <t xml:space="preserve"> מזה: מפעלים המעסיקים </t>
    </r>
    <r>
      <rPr>
        <sz val="8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 (c)</t>
    </r>
  </si>
  <si>
    <t xml:space="preserve"> (b) 1997</t>
  </si>
  <si>
    <t xml:space="preserve"> (b) 1999</t>
  </si>
  <si>
    <t xml:space="preserve"> (a) חקירה מפקדית.</t>
  </si>
  <si>
    <t>(a) Census investigation.</t>
  </si>
  <si>
    <t xml:space="preserve"> (b) חקירה מדגמית.</t>
  </si>
  <si>
    <t>(b) Sample investigation.</t>
  </si>
  <si>
    <r>
      <t xml:space="preserve"> (c) מ-</t>
    </r>
    <r>
      <rPr>
        <sz val="9"/>
        <rFont val="Arial (Hebrew)"/>
        <family val="2"/>
      </rPr>
      <t>1986/1985</t>
    </r>
    <r>
      <rPr>
        <sz val="10"/>
        <rFont val="Arial (Hebrew)"/>
        <family val="2"/>
      </rPr>
      <t xml:space="preserve"> חקירה מדגמית רק של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</t>
    </r>
  </si>
  <si>
    <t>(c) As of 1985/1986 a sample investigation only of establishments engaging 50 employed persons or more.</t>
  </si>
  <si>
    <r>
      <t xml:space="preserve">(d) הגדרה חדשה (ראה סעיף </t>
    </r>
    <r>
      <rPr>
        <sz val="9"/>
        <rFont val="Arial (Hebrew)"/>
        <family val="2"/>
      </rPr>
      <t xml:space="preserve">4.8 </t>
    </r>
    <r>
      <rPr>
        <sz val="10"/>
        <rFont val="Arial (Hebrew)"/>
        <family val="2"/>
      </rPr>
      <t xml:space="preserve">"הגדרות והסברים") - </t>
    </r>
  </si>
  <si>
    <t xml:space="preserve">(d) A new definition (see item 4.8 - "Definitions and Explanations") - </t>
  </si>
  <si>
    <r>
      <t xml:space="preserve">      מפעלים המעסיקים </t>
    </r>
    <r>
      <rPr>
        <sz val="9"/>
        <rFont val="Arial (Hebrew)"/>
        <family val="2"/>
      </rPr>
      <t>5</t>
    </r>
    <r>
      <rPr>
        <sz val="10"/>
        <rFont val="Arial (Hebrew)"/>
        <family val="2"/>
      </rPr>
      <t xml:space="preserve"> מועסקים ומעלה.</t>
    </r>
  </si>
  <si>
    <t xml:space="preserve">      establishments engaging 5 employed persons or more.</t>
  </si>
  <si>
    <t xml:space="preserve"> (e) מדגם חדש.</t>
  </si>
  <si>
    <t>(e) A new sample.</t>
  </si>
  <si>
    <t>TABLE 6: Establishments and Employed Persons in Manufacturing - A Summary 1970-1999</t>
  </si>
  <si>
    <t>לוח 6.- מפעלים ומועסקים בתעשייה - סיכום</t>
  </si>
  <si>
    <t xml:space="preserve">TABLE 6: Establishments and Employed Persons in Manufacturing - </t>
  </si>
  <si>
    <t>A Summary 1970-1999</t>
  </si>
  <si>
    <t>TABLE 7.- EXPENDITURE, CAPITAL FORMATION, FINANCING AND REVENUE</t>
  </si>
  <si>
    <t>במחירי שנת 1990 (f)</t>
  </si>
  <si>
    <t>At 1990 prices (f)</t>
  </si>
  <si>
    <t>הוצאות שוטפות על מו"פ</t>
  </si>
  <si>
    <t>השקעה</t>
  </si>
  <si>
    <t xml:space="preserve"> פדיון</t>
  </si>
  <si>
    <t>יחס (באחוזים) בין הוצאות</t>
  </si>
  <si>
    <t>ממוצע</t>
  </si>
  <si>
    <t xml:space="preserve"> (מיליוני ש"ח)</t>
  </si>
  <si>
    <t>במבנים</t>
  </si>
  <si>
    <t>ממשלתיים</t>
  </si>
  <si>
    <t>על מו"פ לבין הפדיון</t>
  </si>
  <si>
    <t>הוצאות</t>
  </si>
  <si>
    <t>ובציוד למו"פ</t>
  </si>
  <si>
    <t xml:space="preserve">    Ratio (in percentages)</t>
  </si>
  <si>
    <t>פנימיות (i)</t>
  </si>
  <si>
    <t>Current expenditure on R&amp;D</t>
  </si>
  <si>
    <t>Financing of R&amp;D</t>
  </si>
  <si>
    <t>Revenue</t>
  </si>
  <si>
    <t>between expenditure</t>
  </si>
  <si>
    <t>לאקדמאי</t>
  </si>
  <si>
    <t>(NIS million)</t>
  </si>
  <si>
    <t>by government sources</t>
  </si>
  <si>
    <t xml:space="preserve"> on R&amp;D and revenue</t>
  </si>
  <si>
    <t>העוסק במו"פ</t>
  </si>
  <si>
    <t>שכר עבודה</t>
  </si>
  <si>
    <t>חומרים</t>
  </si>
  <si>
    <t>תשלומים</t>
  </si>
  <si>
    <t>מיליוני</t>
  </si>
  <si>
    <t>כאחוז מסך כל</t>
  </si>
  <si>
    <t>בכל</t>
  </si>
  <si>
    <t>מזה: במפעלים</t>
  </si>
  <si>
    <t>(ש"ח)</t>
  </si>
  <si>
    <t>ומשכורת</t>
  </si>
  <si>
    <t>ואנרגיה</t>
  </si>
  <si>
    <t>לגורמי חוץ</t>
  </si>
  <si>
    <t>Capital formation</t>
  </si>
  <si>
    <t>ש"ח</t>
  </si>
  <si>
    <t>הוצאות והשקעות במו"פ</t>
  </si>
  <si>
    <t>התעשייה (h)</t>
  </si>
  <si>
    <t xml:space="preserve"> Average of internal</t>
  </si>
  <si>
    <t>(g)</t>
  </si>
  <si>
    <t>Materials</t>
  </si>
  <si>
    <t>Payments</t>
  </si>
  <si>
    <t>in buildings</t>
  </si>
  <si>
    <t>As percentage of</t>
  </si>
  <si>
    <t>expenditure (i) on R&amp;D</t>
  </si>
  <si>
    <t>Wages and</t>
  </si>
  <si>
    <t>and energy</t>
  </si>
  <si>
    <t>to external</t>
  </si>
  <si>
    <t>and equipment</t>
  </si>
  <si>
    <t>NIS</t>
  </si>
  <si>
    <t xml:space="preserve">total expenditure </t>
  </si>
  <si>
    <t xml:space="preserve">In total </t>
  </si>
  <si>
    <t xml:space="preserve"> In establishments</t>
  </si>
  <si>
    <t xml:space="preserve"> per professional</t>
  </si>
  <si>
    <t>salary</t>
  </si>
  <si>
    <t>factors</t>
  </si>
  <si>
    <t>for R&amp;D</t>
  </si>
  <si>
    <t xml:space="preserve"> million</t>
  </si>
  <si>
    <t>and capital formation</t>
  </si>
  <si>
    <t xml:space="preserve"> manufacturing (h)</t>
  </si>
  <si>
    <t xml:space="preserve">engaged </t>
  </si>
  <si>
    <t xml:space="preserve"> </t>
  </si>
  <si>
    <t>on R&amp;D</t>
  </si>
  <si>
    <t xml:space="preserve"> in R&amp;D</t>
  </si>
  <si>
    <t xml:space="preserve"> ( NIS )</t>
  </si>
  <si>
    <t>1</t>
  </si>
  <si>
    <t>2</t>
  </si>
  <si>
    <t>3</t>
  </si>
  <si>
    <t>4</t>
  </si>
  <si>
    <t>5</t>
  </si>
  <si>
    <t>6</t>
  </si>
  <si>
    <t>7=(5+1)/6</t>
  </si>
  <si>
    <t>8</t>
  </si>
  <si>
    <t>9</t>
  </si>
  <si>
    <t>10=1/8</t>
  </si>
  <si>
    <t>11=1/9</t>
  </si>
  <si>
    <t>16</t>
  </si>
  <si>
    <t xml:space="preserve">    כל המפעלים</t>
  </si>
  <si>
    <r>
      <t xml:space="preserve"> 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(a) 1970/71 </t>
    </r>
  </si>
  <si>
    <t xml:space="preserve">..  </t>
  </si>
  <si>
    <t xml:space="preserve">..      </t>
  </si>
  <si>
    <r>
      <t xml:space="preserve"> מפעלים המעסיקים</t>
    </r>
    <r>
      <rPr>
        <sz val="8"/>
        <rFont val="Arial (Hebrew)"/>
        <family val="2"/>
      </rPr>
      <t xml:space="preserve"> 50 </t>
    </r>
    <r>
      <rPr>
        <sz val="10"/>
        <rFont val="Arial (Hebrew)"/>
        <family val="2"/>
      </rPr>
      <t>מועסקים ומעלה (c)</t>
    </r>
  </si>
  <si>
    <r>
      <t xml:space="preserve">  סדרה חדשה</t>
    </r>
    <r>
      <rPr>
        <i/>
        <sz val="10"/>
        <rFont val="Arial (Hebrew)"/>
        <family val="2"/>
      </rPr>
      <t>(d)</t>
    </r>
  </si>
  <si>
    <t xml:space="preserve">    New Series (d)</t>
  </si>
  <si>
    <r>
      <t xml:space="preserve">  סדרה חדשה</t>
    </r>
    <r>
      <rPr>
        <i/>
        <sz val="10"/>
        <rFont val="Arial (Hebrew)"/>
        <family val="2"/>
      </rPr>
      <t>(e)</t>
    </r>
  </si>
  <si>
    <t xml:space="preserve">    New Series (e)</t>
  </si>
  <si>
    <t>(a-e)  ראה הערות a-e ללוח 6.</t>
  </si>
  <si>
    <t>(a-e) See notes a-e to Table 6.</t>
  </si>
  <si>
    <t>(f)     נתונים במחירים שוטפים בניכוי שינוי מחירים, לפי מדד המחירים לצרכן.</t>
  </si>
  <si>
    <t xml:space="preserve">(f)     Data, by current prices with deduction of change in prices, according to the Consumer Price Index. </t>
  </si>
  <si>
    <t>(g)    משנת 1982 בסעיף שכר עבודה ומשכורות כלולות גם הוצאות אחרות (הוצאות תקורה).</t>
  </si>
  <si>
    <t>(g)    Since 1982 expenditure on wages and salary includes other expenses (overhead expenses).</t>
  </si>
  <si>
    <t xml:space="preserve">(h)    סך הפדיון של מפעלים העוסקים במו"פ ובכל התעשייה מבוסס על נתוני </t>
  </si>
  <si>
    <t xml:space="preserve">(h)    Total revenue of establishments engaged in R&amp;D and in manufacturing as whole - is based on the revenue data in </t>
  </si>
  <si>
    <t xml:space="preserve">         הפדיון ממסגרת מדדי התעשייה פרט לשנים 1985 ו-1987, בהן הנתונים מבוססים על סקרי התעשייה.                         </t>
  </si>
  <si>
    <t xml:space="preserve">          the manufacturing indices framework, except for 1985 and 1987, in which the data is based on manufacturing surveys.  </t>
  </si>
  <si>
    <t>(i)     ראה הגדרה במבוא (סעיף 4.8).</t>
  </si>
  <si>
    <t>(i)      See a definition in the introduction (item 4.8).</t>
  </si>
  <si>
    <t xml:space="preserve">       </t>
  </si>
  <si>
    <t>נכון</t>
  </si>
  <si>
    <t>TABLE 7: Expenditure, Capital Formation, Financing and Revenue 1970-1999</t>
  </si>
  <si>
    <t>לוח 7.- הוצאות, השקעות, מימון ופדיון</t>
  </si>
  <si>
    <t xml:space="preserve">TABLE 8: Employed Persons in Total Manufacturing and in Establishments Engaged in R&amp;D, by Division 1998-1999 </t>
  </si>
  <si>
    <t>TABLE 8.- EMPLOYED PERSONS IN TOTAL MANUFACTURING AND</t>
  </si>
  <si>
    <t xml:space="preserve">                   IN ESTABLISHMENTS ENGAGED IN R&amp;D, BY DIVISION (IN ALL ESTABLISHMENTS </t>
  </si>
  <si>
    <r>
      <t xml:space="preserve">           (בכל המפעלים ובמפעלים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ומעלה) </t>
    </r>
    <r>
      <rPr>
        <b/>
        <sz val="10"/>
        <rFont val="Arial (Hebrew)"/>
        <family val="2"/>
      </rPr>
      <t>(a)</t>
    </r>
  </si>
  <si>
    <t xml:space="preserve">                   AND IN ESTABLISHMENTS ENGAGING 50 EMPLOYED PERSONS OR MORE) (a)</t>
  </si>
  <si>
    <t xml:space="preserve"> מועסקים (אלפים)</t>
  </si>
  <si>
    <t xml:space="preserve"> מועסקים במו"פ</t>
  </si>
  <si>
    <t xml:space="preserve"> Employed persons (thousands)</t>
  </si>
  <si>
    <t xml:space="preserve"> Employed persons engaged in R&amp;D</t>
  </si>
  <si>
    <t>בכל התעשייה</t>
  </si>
  <si>
    <t>במפעלים העוסקים במו"פ</t>
  </si>
  <si>
    <t xml:space="preserve"> סה"כ משרות</t>
  </si>
  <si>
    <t>סה"כ מועסקים במו"פ</t>
  </si>
  <si>
    <t>הנדסאים וטכנאים</t>
  </si>
  <si>
    <t>עובדים אחרים</t>
  </si>
  <si>
    <t>ענף ראשי</t>
  </si>
  <si>
    <t>Total employed persons</t>
  </si>
  <si>
    <t>Practical engineers</t>
  </si>
  <si>
    <t>Other employed</t>
  </si>
  <si>
    <t>Division</t>
  </si>
  <si>
    <t>In total manufacturing</t>
  </si>
  <si>
    <t>Total posts</t>
  </si>
  <si>
    <t>and technicians</t>
  </si>
  <si>
    <t>persons</t>
  </si>
  <si>
    <t>50+</t>
  </si>
  <si>
    <t>(b)</t>
  </si>
  <si>
    <t>1-2</t>
  </si>
  <si>
    <t>TOTAL</t>
  </si>
  <si>
    <t>13, 20,</t>
  </si>
  <si>
    <t xml:space="preserve">כריית חול ומחצבים וחציבת אבן, </t>
  </si>
  <si>
    <t xml:space="preserve">Mining of minerals &amp; quarrying of </t>
  </si>
  <si>
    <t>26, 36</t>
  </si>
  <si>
    <t xml:space="preserve">  עץ ומוצריו, מוצרים מינרליים </t>
  </si>
  <si>
    <t xml:space="preserve">  stone &amp; sand, wood &amp; wood products, </t>
  </si>
  <si>
    <t xml:space="preserve">  אל-מתכתיים, רהיטים</t>
  </si>
  <si>
    <t xml:space="preserve">  non-metallic mineral products, furniture</t>
  </si>
  <si>
    <t>14, 15,</t>
  </si>
  <si>
    <t xml:space="preserve">מוצרי מזון, </t>
  </si>
  <si>
    <t xml:space="preserve">Food products, </t>
  </si>
  <si>
    <t xml:space="preserve">14, 15, </t>
  </si>
  <si>
    <t xml:space="preserve"> משקאות ומוצרי טבק</t>
  </si>
  <si>
    <t xml:space="preserve">  beverages &amp; tobacco products</t>
  </si>
  <si>
    <t>17,18,</t>
  </si>
  <si>
    <t xml:space="preserve">טקסטיל, הלבשה, עור ומוצריו, </t>
  </si>
  <si>
    <t xml:space="preserve">Textiles, wearing apparel, </t>
  </si>
  <si>
    <t>19,</t>
  </si>
  <si>
    <t xml:space="preserve"> נייר ומוצריו, הוצאה לאור</t>
  </si>
  <si>
    <t xml:space="preserve">  leather and its products, paper &amp; </t>
  </si>
  <si>
    <t>21, 22</t>
  </si>
  <si>
    <t xml:space="preserve"> ודפוס, תכשיטים וצורפות</t>
  </si>
  <si>
    <t xml:space="preserve">  paper products, publishing &amp; </t>
  </si>
  <si>
    <t>38, 39</t>
  </si>
  <si>
    <t xml:space="preserve"> מוצרים לנמ"א</t>
  </si>
  <si>
    <t xml:space="preserve">  printing, goldsmiths' and  silversmiths'</t>
  </si>
  <si>
    <t xml:space="preserve">   articles, manufacturing  N.E.C.</t>
  </si>
  <si>
    <t xml:space="preserve"> 23, 24</t>
  </si>
  <si>
    <t xml:space="preserve">כימיקלים ומוצריהם, </t>
  </si>
  <si>
    <t xml:space="preserve">Chemicals, chemical products </t>
  </si>
  <si>
    <t xml:space="preserve"> זיקוק נפט</t>
  </si>
  <si>
    <t xml:space="preserve">  &amp; refined petroleum</t>
  </si>
  <si>
    <t>25</t>
  </si>
  <si>
    <t>מוצרי פלסטיק וגומי</t>
  </si>
  <si>
    <t>Plastic and rubber products</t>
  </si>
  <si>
    <t>27, 28</t>
  </si>
  <si>
    <t>מתכת בסיסית, מוצרי מתכת</t>
  </si>
  <si>
    <t>Basic metal &amp; metal products</t>
  </si>
  <si>
    <t>29, 35</t>
  </si>
  <si>
    <t xml:space="preserve">מכונות וציוד, </t>
  </si>
  <si>
    <t xml:space="preserve">Machinery and equipment, </t>
  </si>
  <si>
    <t xml:space="preserve"> כלי הובלה</t>
  </si>
  <si>
    <t xml:space="preserve">  transport equipment</t>
  </si>
  <si>
    <t>31</t>
  </si>
  <si>
    <t xml:space="preserve">מנועים חשמליים </t>
  </si>
  <si>
    <t xml:space="preserve">Electric motors and </t>
  </si>
  <si>
    <t xml:space="preserve"> ואביזרים לחלוקת חשמל</t>
  </si>
  <si>
    <t xml:space="preserve">  electric distribution apparatus</t>
  </si>
  <si>
    <t>32</t>
  </si>
  <si>
    <t>רכיבים אלקטרוניים</t>
  </si>
  <si>
    <t>Electronical components</t>
  </si>
  <si>
    <t>33</t>
  </si>
  <si>
    <t>ציוד תקשורת אלקטרוני</t>
  </si>
  <si>
    <t>Electronic communication equipment</t>
  </si>
  <si>
    <t>34</t>
  </si>
  <si>
    <t>ציוד תעשייתי לבקרה ולפיקוח,</t>
  </si>
  <si>
    <t xml:space="preserve">Industrial equipment for </t>
  </si>
  <si>
    <t xml:space="preserve"> ציוד רפואי ומדעי</t>
  </si>
  <si>
    <t xml:space="preserve">  control and supervision, </t>
  </si>
  <si>
    <t xml:space="preserve">  medical &amp; scientific equipment</t>
  </si>
  <si>
    <r>
      <t xml:space="preserve">לוח </t>
    </r>
    <r>
      <rPr>
        <b/>
        <sz val="11"/>
        <rFont val="Arial (Hebrew)"/>
        <family val="2"/>
      </rPr>
      <t>8</t>
    </r>
    <r>
      <rPr>
        <b/>
        <sz val="13"/>
        <rFont val="Arial (Hebrew)"/>
        <family val="2"/>
      </rPr>
      <t>.- המשך</t>
    </r>
  </si>
  <si>
    <t>TABLE 8.- Cont'd</t>
  </si>
  <si>
    <r>
      <t xml:space="preserve">(a) לפי </t>
    </r>
    <r>
      <rPr>
        <i/>
        <sz val="10"/>
        <rFont val="Arial (Hebrew)"/>
        <family val="2"/>
      </rPr>
      <t>הסיווג האחיד של ענפי הכלכלה 1993</t>
    </r>
    <r>
      <rPr>
        <sz val="10"/>
        <rFont val="Arial (Hebrew)"/>
        <family val="2"/>
      </rPr>
      <t>.</t>
    </r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</si>
  <si>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 1993.</t>
    </r>
  </si>
  <si>
    <r>
      <t xml:space="preserve">(b)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</t>
    </r>
  </si>
  <si>
    <t xml:space="preserve"> (b) Establishments employing 50 persons or more.</t>
  </si>
  <si>
    <t>tot</t>
  </si>
  <si>
    <t xml:space="preserve">TABLE 8: Employed Persons in Total Manufacturing and in </t>
  </si>
  <si>
    <t xml:space="preserve">Establishments Engaged in R&amp;D, by Division 1998-1999 </t>
  </si>
  <si>
    <t>לוח 8.- מועסקים בכלל התעשייה</t>
  </si>
  <si>
    <t>TABLE 9: Employed Persons and Posts, by Size Group Number of Employed Persons in Establishment and Sector 1999</t>
  </si>
  <si>
    <r>
      <t xml:space="preserve"> לוח </t>
    </r>
    <r>
      <rPr>
        <b/>
        <sz val="11"/>
        <rFont val="Arial (Hebrew)"/>
        <family val="2"/>
      </rPr>
      <t>9</t>
    </r>
    <r>
      <rPr>
        <b/>
        <sz val="13"/>
        <rFont val="Arial (Hebrew)"/>
        <family val="2"/>
      </rPr>
      <t>.- מועסקים ומשרות, לפי קבוצת גודל</t>
    </r>
  </si>
  <si>
    <t>TABLE 9.- EMPLOYED PERSONS AND POSTS, BY SIZE GROUP</t>
  </si>
  <si>
    <t xml:space="preserve">            (מספר מועסקים במפעל) וסקטור</t>
  </si>
  <si>
    <t xml:space="preserve">                  (NUMBER OF EMPLOYED PERSONS IN ESTABLISHMENT) AND SECTOR</t>
  </si>
  <si>
    <t>מועסקים (אלפים)</t>
  </si>
  <si>
    <t xml:space="preserve">  מועסקים ומשרות  במו"פ</t>
  </si>
  <si>
    <t>Employed persons (thousands)</t>
  </si>
  <si>
    <t>Employed persons and posts engaged in R&amp;D</t>
  </si>
  <si>
    <t>קבוצת גודל</t>
  </si>
  <si>
    <t xml:space="preserve">במפעלים העוסקים </t>
  </si>
  <si>
    <t>Size group</t>
  </si>
  <si>
    <t>וסקטור</t>
  </si>
  <si>
    <t>במו"פ</t>
  </si>
  <si>
    <t>and sector</t>
  </si>
  <si>
    <t>In total</t>
  </si>
  <si>
    <t>Other</t>
  </si>
  <si>
    <t>manufacturing</t>
  </si>
  <si>
    <t>employed persons</t>
  </si>
  <si>
    <t xml:space="preserve"> סך הכל</t>
  </si>
  <si>
    <t xml:space="preserve">(מועסקים במפעל) </t>
  </si>
  <si>
    <t xml:space="preserve">(employed persons </t>
  </si>
  <si>
    <t>in establishment)</t>
  </si>
  <si>
    <t>49-5</t>
  </si>
  <si>
    <t>5-49</t>
  </si>
  <si>
    <t>99-50</t>
  </si>
  <si>
    <t>50-99</t>
  </si>
  <si>
    <t>299-100</t>
  </si>
  <si>
    <t>100-299</t>
  </si>
  <si>
    <t>499-300</t>
  </si>
  <si>
    <t>300-499</t>
  </si>
  <si>
    <t>999-500</t>
  </si>
  <si>
    <t>500-999</t>
  </si>
  <si>
    <t>+1000</t>
  </si>
  <si>
    <t>1000+</t>
  </si>
  <si>
    <t>סקטור</t>
  </si>
  <si>
    <t>Sector</t>
  </si>
  <si>
    <t>פרטי</t>
  </si>
  <si>
    <t>Private</t>
  </si>
  <si>
    <t>ציבורי, קיבוצי ושיתופי</t>
  </si>
  <si>
    <t>Public, kibbutz and cooperative</t>
  </si>
  <si>
    <t xml:space="preserve">TABLE 9: Employed Persons and Posts, by Size Group </t>
  </si>
  <si>
    <t>Number of Employed Persons in Establishment) and Sector 1999</t>
  </si>
  <si>
    <t>TABLE 10: Expenditure, Capital Formation and Financing, by Division 1999</t>
  </si>
  <si>
    <t xml:space="preserve">TABLE 10.- EXPENDITURE, CAPITAL FORMATION </t>
  </si>
  <si>
    <r>
      <t xml:space="preserve">             לפי ענף ראשי </t>
    </r>
    <r>
      <rPr>
        <b/>
        <sz val="11"/>
        <rFont val="Arial (Hebrew)"/>
        <family val="2"/>
      </rPr>
      <t>(a)</t>
    </r>
  </si>
  <si>
    <t xml:space="preserve">                    AND FINANCING, BY DIVISION (a)</t>
  </si>
  <si>
    <t>אלפי ש"ח - במחירים שוטפים</t>
  </si>
  <si>
    <t>NIS thousand - at current prices</t>
  </si>
  <si>
    <t>הוצאות על מו"פ</t>
  </si>
  <si>
    <t>Expenditure on R&amp;D</t>
  </si>
  <si>
    <t>השקעה במבנים</t>
  </si>
  <si>
    <t>אחרות</t>
  </si>
  <si>
    <t>R&amp;D financed by</t>
  </si>
  <si>
    <t>(כולל</t>
  </si>
  <si>
    <t>government</t>
  </si>
  <si>
    <t>תקורה)</t>
  </si>
  <si>
    <t>אלפי ש"ח</t>
  </si>
  <si>
    <t xml:space="preserve">כאחוז מסך </t>
  </si>
  <si>
    <t>והשקעות</t>
  </si>
  <si>
    <t>Capital</t>
  </si>
  <si>
    <t>על מו"פ</t>
  </si>
  <si>
    <t>and</t>
  </si>
  <si>
    <t>expenditure</t>
  </si>
  <si>
    <t>formation</t>
  </si>
  <si>
    <t>As percentage</t>
  </si>
  <si>
    <t>energy</t>
  </si>
  <si>
    <t>(incl.</t>
  </si>
  <si>
    <t xml:space="preserve"> thousands</t>
  </si>
  <si>
    <t>of total</t>
  </si>
  <si>
    <t>overhead)</t>
  </si>
  <si>
    <t xml:space="preserve">expenditure </t>
  </si>
  <si>
    <t>equipment</t>
  </si>
  <si>
    <t>and capital</t>
  </si>
  <si>
    <t xml:space="preserve"> formation on R&amp;D</t>
  </si>
  <si>
    <t>כריית חול ומחצבים וחציבת אבן,</t>
  </si>
  <si>
    <t xml:space="preserve">Mining of minerals &amp; quarrying of stone &amp; sand, </t>
  </si>
  <si>
    <t xml:space="preserve">  עץ ומוצריו, מוצרים מינרליים  </t>
  </si>
  <si>
    <t xml:space="preserve">  wood &amp; wood products, non-metallic mineral</t>
  </si>
  <si>
    <t xml:space="preserve">  products, furniture</t>
  </si>
  <si>
    <t xml:space="preserve">  משקאות ומוצרי טבק</t>
  </si>
  <si>
    <t xml:space="preserve">Textiles, wearing apparel, leather and </t>
  </si>
  <si>
    <t xml:space="preserve"> נייר ומוצריו, הוצאה לאור </t>
  </si>
  <si>
    <t xml:space="preserve">  its products, paper &amp; paper products, </t>
  </si>
  <si>
    <t>21, 22,</t>
  </si>
  <si>
    <t xml:space="preserve">  publishing &amp; printing, goldsmiths' </t>
  </si>
  <si>
    <t xml:space="preserve">  and silversmiths' articles manufacturing N.E.C.</t>
  </si>
  <si>
    <t xml:space="preserve">   &amp; refined petroleum</t>
  </si>
  <si>
    <t>מכונות וציוד, כלי הובלה</t>
  </si>
  <si>
    <t>Machinery and equipment, transport equipment</t>
  </si>
  <si>
    <t xml:space="preserve">  ואביזרים לחלוקת חשמל</t>
  </si>
  <si>
    <t>Industrial equipment for control and</t>
  </si>
  <si>
    <t xml:space="preserve">  ציוד רפואי ומדעי</t>
  </si>
  <si>
    <t xml:space="preserve">  supervision, medical &amp; scientific equipment</t>
  </si>
  <si>
    <r>
      <t xml:space="preserve">לוח </t>
    </r>
    <r>
      <rPr>
        <b/>
        <sz val="11"/>
        <rFont val="Arial (Hebrew)"/>
        <family val="2"/>
      </rPr>
      <t>10</t>
    </r>
    <r>
      <rPr>
        <b/>
        <sz val="13"/>
        <rFont val="Arial (Hebrew)"/>
        <family val="2"/>
      </rPr>
      <t>.- המשך</t>
    </r>
  </si>
  <si>
    <t>TABLE 10.- Cont'd</t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</si>
  <si>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 1993</t>
    </r>
    <r>
      <rPr>
        <sz val="10"/>
        <rFont val="Arial"/>
        <family val="2"/>
      </rPr>
      <t>.</t>
    </r>
  </si>
  <si>
    <t>לוח 10.- הוצאות, השקעות ומימון,</t>
  </si>
  <si>
    <t>Survey of Research and Development in the Buisness Sector</t>
  </si>
  <si>
    <t>Survey of Research and Development in Manufacturing</t>
  </si>
  <si>
    <t>TABLE 11.- EXPENDITURE, CAPITAL FORMATION AND FINANCING, BY DIVISION</t>
  </si>
  <si>
    <r>
      <t xml:space="preserve">             (במפעלים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ומעלה) </t>
    </r>
    <r>
      <rPr>
        <b/>
        <sz val="11"/>
        <rFont val="Arial (Hebrew)"/>
        <family val="2"/>
      </rPr>
      <t>(a)</t>
    </r>
  </si>
  <si>
    <t xml:space="preserve">                     (IN ESTABLISHMENTS ENGAGING 50 EMPLOYED PERSONS OR MORE) (a)</t>
  </si>
  <si>
    <t>כאחוז מסך הוצאות</t>
  </si>
  <si>
    <t>והשקעות על מו"פ</t>
  </si>
  <si>
    <t xml:space="preserve">Mining of minerals &amp; quarrying of stone </t>
  </si>
  <si>
    <t xml:space="preserve">  &amp; sand, wood &amp; wood products, </t>
  </si>
  <si>
    <t xml:space="preserve">  -  </t>
  </si>
  <si>
    <t xml:space="preserve">  נייר ומוצריו, הוצאה לאור </t>
  </si>
  <si>
    <t xml:space="preserve">  ודפוס, תכשיטים וצורפות</t>
  </si>
  <si>
    <t xml:space="preserve">  publishing &amp; printing, goldsmiths' and </t>
  </si>
  <si>
    <t xml:space="preserve">  מוצרים לנמ"א</t>
  </si>
  <si>
    <t xml:space="preserve">  silversmiths' articles manufacturing N.E.C.</t>
  </si>
  <si>
    <t>לוח 11.- הוצאות, השקעות ומימון, לפי ענף ראשי</t>
  </si>
  <si>
    <t xml:space="preserve">TABLE 11: Expenditure, Capital Formation and Financing, by Division  1999 </t>
  </si>
  <si>
    <t>(in Establishments Engaging 50 Employed Persons or More)</t>
  </si>
  <si>
    <r>
      <t xml:space="preserve">לוח </t>
    </r>
    <r>
      <rPr>
        <b/>
        <sz val="11"/>
        <rFont val="Arial (Hebrew)"/>
        <family val="2"/>
      </rPr>
      <t>12</t>
    </r>
    <r>
      <rPr>
        <b/>
        <sz val="13"/>
        <rFont val="Arial (Hebrew)"/>
        <family val="2"/>
      </rPr>
      <t>.- הוצאות, השקעות ומימון,</t>
    </r>
  </si>
  <si>
    <t xml:space="preserve">TABLE 12.- EXPENDITURE, CAPITAL FORMATION AND FINANCING, BY SIZE GROUP </t>
  </si>
  <si>
    <t xml:space="preserve">             לפי קבוצת גודל (מספר מועסקים במפעל) וסקטור</t>
  </si>
  <si>
    <t xml:space="preserve">                    (NUMBER OF EMPLOYED PERSONS IN ESTABLISHMENT) AND SECTOR</t>
  </si>
  <si>
    <t xml:space="preserve">קבוצת גודל </t>
  </si>
  <si>
    <t xml:space="preserve"> תקורה)</t>
  </si>
  <si>
    <t xml:space="preserve">TABLE 12.- Expenditure, Capital Formation and Financing, </t>
  </si>
  <si>
    <t>by Size Group (Number of Employed Persons in Establishment) and Sector 1999</t>
  </si>
  <si>
    <t>by Size Group and Sector 1999</t>
  </si>
  <si>
    <t xml:space="preserve">(Number of Employed Persons in Establishment) </t>
  </si>
  <si>
    <r>
      <t xml:space="preserve"> לוח </t>
    </r>
    <r>
      <rPr>
        <b/>
        <sz val="11"/>
        <rFont val="Arial (Hebrew)"/>
        <family val="2"/>
      </rPr>
      <t>13</t>
    </r>
    <r>
      <rPr>
        <b/>
        <sz val="13"/>
        <rFont val="Arial (Hebrew)"/>
        <family val="2"/>
      </rPr>
      <t xml:space="preserve">.- מועסקים, משרות ,הוצאות, השקעות ומימון, </t>
    </r>
  </si>
  <si>
    <t>TABLE 13.- EMPLOYED PERSONS, POSTS, EXPENDITURE,</t>
  </si>
  <si>
    <t xml:space="preserve">               לפי קבוצת גודל (מספר מועסקים במפעל) וסקטור</t>
  </si>
  <si>
    <t xml:space="preserve">                     CAPITAL FORMATION AND FINANCING, BY SIZE GROUP</t>
  </si>
  <si>
    <t xml:space="preserve">                     (NUMBER OF EMPLOYED PERSONS IN ESTABLISHMENT) AND SECTOR</t>
  </si>
  <si>
    <t xml:space="preserve"> אחוזים</t>
  </si>
  <si>
    <t>Percentages</t>
  </si>
  <si>
    <t xml:space="preserve"> מועסקים במפעלים</t>
  </si>
  <si>
    <t xml:space="preserve"> סה"כ</t>
  </si>
  <si>
    <t xml:space="preserve">סה"כ מועסקים </t>
  </si>
  <si>
    <t xml:space="preserve">מימון מו"פ </t>
  </si>
  <si>
    <t xml:space="preserve"> העוסקים במו"פ</t>
  </si>
  <si>
    <t>משרות</t>
  </si>
  <si>
    <t xml:space="preserve"> על מו"פ</t>
  </si>
  <si>
    <t>ממקורות</t>
  </si>
  <si>
    <t>Total employed</t>
  </si>
  <si>
    <t>R&amp;D</t>
  </si>
  <si>
    <t>in establishments</t>
  </si>
  <si>
    <t>persons engaged</t>
  </si>
  <si>
    <t>engaged</t>
  </si>
  <si>
    <t xml:space="preserve"> Expenditure</t>
  </si>
  <si>
    <t xml:space="preserve"> financed by</t>
  </si>
  <si>
    <t>posts</t>
  </si>
  <si>
    <t>in R&amp;D</t>
  </si>
  <si>
    <t xml:space="preserve"> on R&amp;D</t>
  </si>
  <si>
    <t>ציבורי,קיבוצי ושיתופי</t>
  </si>
  <si>
    <t xml:space="preserve">TABLE 13: Employed Persons, Posts, Expenditure, Capital Formation and Financing, </t>
  </si>
  <si>
    <t>by Size Group (Number of Employed Persons) and Sector 1999</t>
  </si>
  <si>
    <t>TABLE 14.-  REVENUE AND EXPENDITURE, BY DIVISION</t>
  </si>
  <si>
    <t xml:space="preserve">                      (IN ALL ESTABLISHMENTS AND IN ESTABLISHMENTS</t>
  </si>
  <si>
    <r>
      <t xml:space="preserve">           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</t>
    </r>
    <r>
      <rPr>
        <b/>
        <sz val="12"/>
        <rFont val="Arial (Hebrew)"/>
        <family val="2"/>
      </rPr>
      <t>)</t>
    </r>
    <r>
      <rPr>
        <b/>
        <sz val="13"/>
        <rFont val="Arial (Hebrew)"/>
        <family val="2"/>
      </rPr>
      <t xml:space="preserve"> </t>
    </r>
    <r>
      <rPr>
        <b/>
        <sz val="10"/>
        <rFont val="Arial (Hebrew)"/>
        <family val="2"/>
      </rPr>
      <t>(a)</t>
    </r>
  </si>
  <si>
    <t xml:space="preserve">                      ENGAGING 50 EMPLOYED PERSONS OR MORE) (a)</t>
  </si>
  <si>
    <t>פדיון בכל התעשייה (b)</t>
  </si>
  <si>
    <t xml:space="preserve">יחס (באחוזים)   </t>
  </si>
  <si>
    <t xml:space="preserve">   ממוצע הוצאות פנימיות (c)</t>
  </si>
  <si>
    <t>(מיליוני ש"ח)</t>
  </si>
  <si>
    <t>בין הוצאות על מו"פ</t>
  </si>
  <si>
    <t>לבין פדיון בכל התעשייה</t>
  </si>
  <si>
    <t>לאקדמאי העוסק במו"פ (ש"ח)</t>
  </si>
  <si>
    <t>Ratio (in percentages)</t>
  </si>
  <si>
    <t>Average of internal</t>
  </si>
  <si>
    <t xml:space="preserve">Revenue in </t>
  </si>
  <si>
    <t xml:space="preserve">  expenditure (c) on R&amp;D</t>
  </si>
  <si>
    <t>total manufacturing (b)</t>
  </si>
  <si>
    <t>on R&amp;D and revenue</t>
  </si>
  <si>
    <t xml:space="preserve">in total manufacturing </t>
  </si>
  <si>
    <t>engaged in R&amp;D (NIS)</t>
  </si>
  <si>
    <t>סה"כ   Total</t>
  </si>
  <si>
    <t xml:space="preserve"> (d) 50+</t>
  </si>
  <si>
    <t xml:space="preserve">סה"כ     Total  </t>
  </si>
  <si>
    <t xml:space="preserve">סה"כ      Total  </t>
  </si>
  <si>
    <t>סה"כ הוצ' (1)</t>
  </si>
  <si>
    <t>סה"כ הוצ' (50+)</t>
  </si>
  <si>
    <t xml:space="preserve">13, 20, </t>
  </si>
  <si>
    <t xml:space="preserve">Textiles, wearing apparel, leather </t>
  </si>
  <si>
    <t>19,21</t>
  </si>
  <si>
    <t xml:space="preserve">  and its products, paper &amp; paper products, </t>
  </si>
  <si>
    <t xml:space="preserve">22,38, </t>
  </si>
  <si>
    <t xml:space="preserve"> publishing &amp; printing, goldsmiths' and </t>
  </si>
  <si>
    <t>כימיקלים ומוצריהם, זיקוק נפט</t>
  </si>
  <si>
    <t>Chemicals, chemical products &amp; refined petroleum</t>
  </si>
  <si>
    <r>
      <t xml:space="preserve"> (a) לפי </t>
    </r>
    <r>
      <rPr>
        <i/>
        <sz val="10"/>
        <rFont val="Arial (Hebrew)"/>
        <family val="2"/>
      </rPr>
      <t xml:space="preserve">הסיווג האחיד של ענפי הכלכלה </t>
    </r>
    <r>
      <rPr>
        <i/>
        <sz val="9"/>
        <rFont val="Arial (Hebrew)"/>
        <family val="2"/>
      </rPr>
      <t>1993</t>
    </r>
    <r>
      <rPr>
        <sz val="9"/>
        <rFont val="Arial (Hebrew)"/>
        <family val="2"/>
      </rPr>
      <t>.</t>
    </r>
  </si>
  <si>
    <r>
      <t xml:space="preserve">(b) הגדרה חדשה (ראה 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 xml:space="preserve"> "הגדרות והסברים") - </t>
    </r>
  </si>
  <si>
    <t xml:space="preserve"> (b) A new definition (see item 4.8 "Definitions and Explanations") - </t>
  </si>
  <si>
    <t xml:space="preserve">       establishments engaging 5 employed persons or more.</t>
  </si>
  <si>
    <r>
      <t xml:space="preserve"> (c) ראה הגדרה במבוא (סעיף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>).</t>
    </r>
  </si>
  <si>
    <t xml:space="preserve"> (c) See definition in the introduction (item 4.8).</t>
  </si>
  <si>
    <r>
      <t xml:space="preserve">(d)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 </t>
    </r>
  </si>
  <si>
    <t xml:space="preserve"> (d) Establishments employing 50 persons or more.</t>
  </si>
  <si>
    <t xml:space="preserve">(in All Establishments and in Establishments Engaging 50 Employed Persons or More) </t>
  </si>
  <si>
    <t>TABLE 14: Revenue and Expenditure, by Division 1999</t>
  </si>
  <si>
    <t>TABLE 14: Revenue and Expenditure, by Division  1999</t>
  </si>
  <si>
    <t>לוח 14.- פדיון והוצאות, לפי ענף ראשי</t>
  </si>
  <si>
    <t xml:space="preserve">            (בכל המפעלים ובמפעלים</t>
  </si>
  <si>
    <r>
      <t xml:space="preserve">לוח </t>
    </r>
    <r>
      <rPr>
        <b/>
        <sz val="11"/>
        <rFont val="Arial (Hebrew)"/>
        <family val="2"/>
      </rPr>
      <t>15</t>
    </r>
    <r>
      <rPr>
        <b/>
        <sz val="13"/>
        <rFont val="Arial (Hebrew)"/>
        <family val="2"/>
      </rPr>
      <t>.- מפעלים העוסקים במו"פ,</t>
    </r>
  </si>
  <si>
    <t>TABLE 15.- ESTABLISHMENTS ENGAGED IN R&amp;D,</t>
  </si>
  <si>
    <t xml:space="preserve">             לפי השתתפות הממשלה והיקף היצוא</t>
  </si>
  <si>
    <t xml:space="preserve">                     BY GOVERNMENT FINANCING AND EXTENT OF EXPORTS</t>
  </si>
  <si>
    <t>מספר המועסקים</t>
  </si>
  <si>
    <t>פדיון המפעלים</t>
  </si>
  <si>
    <t>סה"כ הוצאות</t>
  </si>
  <si>
    <t>יצוא של</t>
  </si>
  <si>
    <t>יחס (באחוזים)</t>
  </si>
  <si>
    <t xml:space="preserve">אחוז </t>
  </si>
  <si>
    <t>המפעלים</t>
  </si>
  <si>
    <t>בין הוצאות על</t>
  </si>
  <si>
    <t>היצוא</t>
  </si>
  <si>
    <t>Number of employed</t>
  </si>
  <si>
    <t>כולל השקעות</t>
  </si>
  <si>
    <t>מו"פ לפדיון</t>
  </si>
  <si>
    <t>מהפדיון</t>
  </si>
  <si>
    <t>R&amp;D financed</t>
  </si>
  <si>
    <t>persons engaged in R&amp;D</t>
  </si>
  <si>
    <t>(אלפי ש"ח)</t>
  </si>
  <si>
    <t>by government</t>
  </si>
  <si>
    <t xml:space="preserve"> אקדמאים</t>
  </si>
  <si>
    <t xml:space="preserve"> אלפי ש"ח</t>
  </si>
  <si>
    <t>ההוצאות</t>
  </si>
  <si>
    <t xml:space="preserve">Revenue of </t>
  </si>
  <si>
    <t>Exports of</t>
  </si>
  <si>
    <t>Ratio (in</t>
  </si>
  <si>
    <t>Export</t>
  </si>
  <si>
    <t>וההשקעות במו"פ</t>
  </si>
  <si>
    <t xml:space="preserve"> percentages)</t>
  </si>
  <si>
    <t>percentages</t>
  </si>
  <si>
    <t>between</t>
  </si>
  <si>
    <t xml:space="preserve">of </t>
  </si>
  <si>
    <t>incl. capital</t>
  </si>
  <si>
    <t>revenue</t>
  </si>
  <si>
    <t>expenditure and</t>
  </si>
  <si>
    <t>thousands</t>
  </si>
  <si>
    <t>capital formation</t>
  </si>
  <si>
    <t>(NIS thousands)</t>
  </si>
  <si>
    <t>and revenue</t>
  </si>
  <si>
    <t>6=4/3</t>
  </si>
  <si>
    <t>9=8/4</t>
  </si>
  <si>
    <t xml:space="preserve">    </t>
  </si>
  <si>
    <t xml:space="preserve">   כל המפעלים</t>
  </si>
  <si>
    <t>סך כולל</t>
  </si>
  <si>
    <t>GRAND TOTAL</t>
  </si>
  <si>
    <t xml:space="preserve"> מקבלים מימון ממשלתי </t>
  </si>
  <si>
    <t>Financed by government</t>
  </si>
  <si>
    <t>לא מקבלים מימון ממשלתי</t>
  </si>
  <si>
    <t xml:space="preserve">- </t>
  </si>
  <si>
    <t xml:space="preserve">Not financed by government </t>
  </si>
  <si>
    <t>מפעלים מייצאים - סך הכל</t>
  </si>
  <si>
    <t>Exporting establishments - total</t>
  </si>
  <si>
    <t xml:space="preserve">מקבלים מימון ממשלתי </t>
  </si>
  <si>
    <t>Chemical, chemical products &amp; refined petroleum</t>
  </si>
  <si>
    <t>מנועים חשמליים ואביזרים לחלוקת חשמל</t>
  </si>
  <si>
    <t>Electric motors and electric distribution apparatus</t>
  </si>
  <si>
    <t xml:space="preserve">  רכיבים אלקטרוניים</t>
  </si>
  <si>
    <t>ציוד תעשייתי לבקרה ולפיקוח, ציוד רפואי ומדעי</t>
  </si>
  <si>
    <t>Industrial equipment for control and supervision, medical and scientific equipment</t>
  </si>
  <si>
    <t>TABLE 15: Establishments Engaged in R&amp;D, by Government Financing and Extent of Exports 1999</t>
  </si>
  <si>
    <t xml:space="preserve">TABLE 15: Establishments Engaged in R&amp;D, </t>
  </si>
  <si>
    <t>by Government Financing and Extent of Exports 1999</t>
  </si>
  <si>
    <r>
      <t xml:space="preserve">לוח </t>
    </r>
    <r>
      <rPr>
        <b/>
        <sz val="11"/>
        <rFont val="Arial (Hebrew)"/>
        <family val="2"/>
      </rPr>
      <t>16</t>
    </r>
    <r>
      <rPr>
        <b/>
        <sz val="13"/>
        <rFont val="Arial (Hebrew)"/>
        <family val="2"/>
      </rPr>
      <t>.- פדיון והוצאות, לפי קבוצת</t>
    </r>
  </si>
  <si>
    <t>TABLE 16.- REVENUE AND EXPENDITURE, BY SIZE GROUP</t>
  </si>
  <si>
    <t xml:space="preserve">             גודל (מספר מועסקים במפעל) וסקטור</t>
  </si>
  <si>
    <t>פדיון בכל התעשייה (a)</t>
  </si>
  <si>
    <t>ממוצע הוצאות פנימיות (b)</t>
  </si>
  <si>
    <t>Revenue in total</t>
  </si>
  <si>
    <t>manufacturing (a)</t>
  </si>
  <si>
    <t>expenditure (b) on R&amp;D</t>
  </si>
  <si>
    <t>per professional</t>
  </si>
  <si>
    <t>in total manufacturing</t>
  </si>
  <si>
    <t>(מועסקים במפעל)</t>
  </si>
  <si>
    <t>(employed persons in establishment)</t>
  </si>
  <si>
    <r>
      <t xml:space="preserve">(a)  הגדרה חדשה (ראה 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 xml:space="preserve"> - "הגדרות והסברים") - </t>
    </r>
  </si>
  <si>
    <t xml:space="preserve">(a)  A new definition (see item 4.8 "Definitions and Explanations") - </t>
  </si>
  <si>
    <r>
      <t xml:space="preserve">     מפעלים המעסיקים </t>
    </r>
    <r>
      <rPr>
        <sz val="9"/>
        <rFont val="Arial (Hebrew)"/>
        <family val="2"/>
      </rPr>
      <t>5</t>
    </r>
    <r>
      <rPr>
        <sz val="10"/>
        <rFont val="Arial (Hebrew)"/>
        <family val="2"/>
      </rPr>
      <t xml:space="preserve"> מועסקים ומעלה.  </t>
    </r>
  </si>
  <si>
    <r>
      <t xml:space="preserve"> (b)  ראה הגדרה במבוא (סעיף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>).</t>
    </r>
  </si>
  <si>
    <t>(b)  See definition in the introduction (item 4.8).</t>
  </si>
  <si>
    <t xml:space="preserve">סך הכל </t>
  </si>
  <si>
    <t>5-9</t>
  </si>
  <si>
    <t>10-19</t>
  </si>
  <si>
    <t>20-29</t>
  </si>
  <si>
    <t>30-49</t>
  </si>
  <si>
    <t>300+</t>
  </si>
  <si>
    <t>500+</t>
  </si>
  <si>
    <t xml:space="preserve">           </t>
  </si>
  <si>
    <t>totall</t>
  </si>
  <si>
    <t>prati</t>
  </si>
  <si>
    <t>istad</t>
  </si>
  <si>
    <t>ziburi</t>
  </si>
  <si>
    <t xml:space="preserve">TABLE 16: Revenue and Expenditure, by Size Group </t>
  </si>
  <si>
    <t>(Number of Employed Persons in Establishment) and Sector 1999</t>
  </si>
  <si>
    <r>
      <t xml:space="preserve">לוח </t>
    </r>
    <r>
      <rPr>
        <b/>
        <sz val="11"/>
        <rFont val="Arial (Hebrew)"/>
        <family val="2"/>
      </rPr>
      <t>17</t>
    </r>
    <r>
      <rPr>
        <b/>
        <sz val="13"/>
        <rFont val="Arial (Hebrew)"/>
        <family val="2"/>
      </rPr>
      <t xml:space="preserve">.- תפוקת מו"פ, לפי ענף ראשי </t>
    </r>
    <r>
      <rPr>
        <b/>
        <sz val="10"/>
        <rFont val="Arial (Hebrew)"/>
        <family val="2"/>
      </rPr>
      <t>(a)</t>
    </r>
  </si>
  <si>
    <t>TABLE 17.- OUTPUT OF R&amp;D, BY DIVISION (a)</t>
  </si>
  <si>
    <t xml:space="preserve">מחירים שוטפים </t>
  </si>
  <si>
    <t>Current prices</t>
  </si>
  <si>
    <t xml:space="preserve">סך כל </t>
  </si>
  <si>
    <t xml:space="preserve">הכנסות ממכירת </t>
  </si>
  <si>
    <t>הכנסות ממכירת</t>
  </si>
  <si>
    <t>הכנסות</t>
  </si>
  <si>
    <t xml:space="preserve">ההכנסות </t>
  </si>
  <si>
    <t xml:space="preserve">מוצרים חדשניים </t>
  </si>
  <si>
    <t>מוצרים ששופרו</t>
  </si>
  <si>
    <t xml:space="preserve"> מוצרים שלא שונו,</t>
  </si>
  <si>
    <t>בשנת 1999</t>
  </si>
  <si>
    <t>שפותחו בין השנים</t>
  </si>
  <si>
    <t>משמעותית בין השנים</t>
  </si>
  <si>
    <t>או שרק הותאמו במעט</t>
  </si>
  <si>
    <t>1999-1996</t>
  </si>
  <si>
    <t>בין השנים 1999-1996</t>
  </si>
  <si>
    <t>Revenue from sale of</t>
  </si>
  <si>
    <t>Revenue from sale</t>
  </si>
  <si>
    <t>innovative products</t>
  </si>
  <si>
    <t xml:space="preserve">of products that </t>
  </si>
  <si>
    <t>products that were</t>
  </si>
  <si>
    <t>in 1999</t>
  </si>
  <si>
    <t>developed between</t>
  </si>
  <si>
    <t xml:space="preserve">were significantly </t>
  </si>
  <si>
    <t>unchanged or only</t>
  </si>
  <si>
    <t>1996 and 1999</t>
  </si>
  <si>
    <t>improved between</t>
  </si>
  <si>
    <t>slightly modified</t>
  </si>
  <si>
    <t>between 1996 and 1999</t>
  </si>
  <si>
    <t>אחוזים</t>
  </si>
  <si>
    <t xml:space="preserve">  עץ ומוצריו, מוצרים מינרליים</t>
  </si>
  <si>
    <t xml:space="preserve">  זיקוק נפט</t>
  </si>
  <si>
    <r>
      <t xml:space="preserve">(a)  לפי </t>
    </r>
    <r>
      <rPr>
        <i/>
        <sz val="10"/>
        <rFont val="Arial (Hebrew)"/>
        <family val="2"/>
      </rPr>
      <t xml:space="preserve">הסיווג האחיד של ענפי הכלכלה </t>
    </r>
    <r>
      <rPr>
        <i/>
        <sz val="9"/>
        <rFont val="Arial (Hebrew)"/>
        <family val="2"/>
      </rPr>
      <t>1993</t>
    </r>
    <r>
      <rPr>
        <sz val="10"/>
        <rFont val="Arial (Hebrew)"/>
        <family val="2"/>
      </rPr>
      <t>.</t>
    </r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</si>
  <si>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</t>
    </r>
    <r>
      <rPr>
        <i/>
        <sz val="9"/>
        <rFont val="Arial"/>
        <family val="2"/>
      </rPr>
      <t>1993</t>
    </r>
    <r>
      <rPr>
        <sz val="10"/>
        <rFont val="Arial"/>
        <family val="2"/>
      </rPr>
      <t>.</t>
    </r>
  </si>
  <si>
    <t>TABLE 17: Output Of R&amp;D, By Division 1999</t>
  </si>
  <si>
    <t xml:space="preserve">לוח 18.- הוצאות מו"פ בענפי תעשייה                          </t>
  </si>
  <si>
    <t xml:space="preserve">                     MANUFACTURING DIVISIONS IN ISRAEL</t>
  </si>
  <si>
    <t xml:space="preserve">              נבחרים בישראל</t>
  </si>
  <si>
    <t xml:space="preserve">1995-1998 (a)  </t>
  </si>
  <si>
    <t>ענפים</t>
  </si>
  <si>
    <t>ציוד</t>
  </si>
  <si>
    <t>מכונות, ציוד</t>
  </si>
  <si>
    <t>מוצרי</t>
  </si>
  <si>
    <t>מוצרים</t>
  </si>
  <si>
    <t>מזון,</t>
  </si>
  <si>
    <t>אחרים</t>
  </si>
  <si>
    <t xml:space="preserve">אלקטרוני </t>
  </si>
  <si>
    <t>חשמלי</t>
  </si>
  <si>
    <t xml:space="preserve"> וכלי הובלה (b)</t>
  </si>
  <si>
    <t>מתכת</t>
  </si>
  <si>
    <t>כימיים</t>
  </si>
  <si>
    <t>משקאות וטבק</t>
  </si>
  <si>
    <t>Year</t>
  </si>
  <si>
    <t>Machinery,</t>
  </si>
  <si>
    <t>Food,</t>
  </si>
  <si>
    <t>שנה</t>
  </si>
  <si>
    <t>Electronic</t>
  </si>
  <si>
    <t>Electrical</t>
  </si>
  <si>
    <t>equipment and</t>
  </si>
  <si>
    <t>Metal</t>
  </si>
  <si>
    <t>Chemical</t>
  </si>
  <si>
    <t>beverages</t>
  </si>
  <si>
    <t>activities</t>
  </si>
  <si>
    <t>transport equipment</t>
  </si>
  <si>
    <t>products</t>
  </si>
  <si>
    <t>and tobacco</t>
  </si>
  <si>
    <t xml:space="preserve">         Percentages</t>
  </si>
  <si>
    <t xml:space="preserve">    אחוזים   </t>
  </si>
  <si>
    <t>(a) Source: Central Bureau of Statistics,</t>
  </si>
  <si>
    <t>(a) מקור: הלשכה המרכזית לסטטיסטיקה,</t>
  </si>
  <si>
    <r>
      <t xml:space="preserve">  </t>
    </r>
    <r>
      <rPr>
        <i/>
        <sz val="9"/>
        <color indexed="8"/>
        <rFont val="Arial"/>
        <family val="2"/>
      </rPr>
      <t xml:space="preserve">    Survey of Research and Development in the Business Sector 1997.</t>
    </r>
  </si>
  <si>
    <r>
      <t xml:space="preserve">    </t>
    </r>
    <r>
      <rPr>
        <i/>
        <sz val="9"/>
        <color indexed="8"/>
        <rFont val="Arial (Hebrew)"/>
        <family val="2"/>
      </rPr>
      <t xml:space="preserve">  סקר מחקר ופיתוח בסקטור העסקי</t>
    </r>
    <r>
      <rPr>
        <i/>
        <sz val="8"/>
        <color indexed="8"/>
        <rFont val="Arial (Hebrew)"/>
        <family val="2"/>
      </rPr>
      <t>1997</t>
    </r>
    <r>
      <rPr>
        <i/>
        <sz val="9"/>
        <color indexed="8"/>
        <rFont val="Arial (Hebrew)"/>
        <family val="2"/>
      </rPr>
      <t>.</t>
    </r>
  </si>
  <si>
    <r>
      <t xml:space="preserve">(b) As of 1995,  according to the </t>
    </r>
    <r>
      <rPr>
        <i/>
        <sz val="9"/>
        <color indexed="8"/>
        <rFont val="Arial"/>
        <family val="2"/>
      </rPr>
      <t>Standard Classification of all Economic Activities 1993,</t>
    </r>
  </si>
  <si>
    <r>
      <t xml:space="preserve">(b) משנת 1995, לפי </t>
    </r>
    <r>
      <rPr>
        <i/>
        <sz val="9"/>
        <color indexed="8"/>
        <rFont val="Arial (Hebrew)"/>
        <family val="2"/>
      </rPr>
      <t xml:space="preserve">הסיווג האחיד של ענפי כלכלה </t>
    </r>
    <r>
      <rPr>
        <i/>
        <sz val="8"/>
        <color indexed="8"/>
        <rFont val="Arial (Hebrew)"/>
        <family val="2"/>
      </rPr>
      <t>1993</t>
    </r>
    <r>
      <rPr>
        <sz val="9"/>
        <color indexed="8"/>
        <rFont val="Arial (Hebrew)"/>
        <family val="2"/>
      </rPr>
      <t>,</t>
    </r>
  </si>
  <si>
    <t xml:space="preserve">      machinery and equipment includes transport equipment.</t>
  </si>
  <si>
    <t xml:space="preserve">      ענף מכונות וציוד כולל את ענף כלי הובלה.</t>
  </si>
  <si>
    <t>TABLE 18.- EXPENDITURE ON R&amp;D IN SELECTED  1995-1998</t>
  </si>
  <si>
    <t>TABLE 18. Expenditure on R&amp;D in Selected Manufacturing Divisions in Israel 1995-1999</t>
  </si>
  <si>
    <t>TABLE 19: International Comparison - Expenditure on R&amp;D in Selected Manufacturing Divisions 1999</t>
  </si>
  <si>
    <t>TABLE 19.- INTERNATIONAL COMPARISON - EXPENDITURE ON R&amp;D IN</t>
  </si>
  <si>
    <r>
      <t xml:space="preserve">לוח </t>
    </r>
    <r>
      <rPr>
        <b/>
        <sz val="12"/>
        <color indexed="8"/>
        <rFont val="Arial (Hebrew)"/>
        <family val="2"/>
      </rPr>
      <t>19</t>
    </r>
    <r>
      <rPr>
        <b/>
        <sz val="13"/>
        <color indexed="8"/>
        <rFont val="Arial (Hebrew)"/>
        <family val="2"/>
      </rPr>
      <t>.- השוואה בין-לאומית - הוצאות לביצוע מו"פ</t>
    </r>
  </si>
  <si>
    <t xml:space="preserve">                    SELECTED MANUFACTURING DIVISIONS (a)</t>
  </si>
  <si>
    <r>
      <t xml:space="preserve">             בענפי תעשיה נבחרים </t>
    </r>
    <r>
      <rPr>
        <b/>
        <sz val="12"/>
        <rFont val="Arial (Hebrew)"/>
        <family val="2"/>
      </rPr>
      <t>(a)</t>
    </r>
  </si>
  <si>
    <t>כלי</t>
  </si>
  <si>
    <t>מכונות</t>
  </si>
  <si>
    <t>הובלה</t>
  </si>
  <si>
    <t>אלקטרוני</t>
  </si>
  <si>
    <t>וציוד</t>
  </si>
  <si>
    <t>Country</t>
  </si>
  <si>
    <t>מדינה</t>
  </si>
  <si>
    <t>Transport</t>
  </si>
  <si>
    <t>Machinery &amp;</t>
  </si>
  <si>
    <t xml:space="preserve">  Percentages</t>
  </si>
  <si>
    <t xml:space="preserve">  אחוזים</t>
  </si>
  <si>
    <t>Israel</t>
  </si>
  <si>
    <t xml:space="preserve">..         </t>
  </si>
  <si>
    <t xml:space="preserve">(c) 6         </t>
  </si>
  <si>
    <t>ישראל</t>
  </si>
  <si>
    <t>OECD Average</t>
  </si>
  <si>
    <t xml:space="preserve">ממוצע OECD </t>
  </si>
  <si>
    <t>Australia</t>
  </si>
  <si>
    <t>אוסטרליה</t>
  </si>
  <si>
    <t>Austria</t>
  </si>
  <si>
    <t>אוסטריה</t>
  </si>
  <si>
    <t>Italy</t>
  </si>
  <si>
    <t>איטליה</t>
  </si>
  <si>
    <t>Iceland</t>
  </si>
  <si>
    <t>איסלנד</t>
  </si>
  <si>
    <t>Ireland</t>
  </si>
  <si>
    <t>אירלנד</t>
  </si>
  <si>
    <t>U.S.A.</t>
  </si>
  <si>
    <t>ארה"ב</t>
  </si>
  <si>
    <t>Belgium</t>
  </si>
  <si>
    <t>בלגיה</t>
  </si>
  <si>
    <t>Germany</t>
  </si>
  <si>
    <t>גרמניה</t>
  </si>
  <si>
    <t>Denmark</t>
  </si>
  <si>
    <t>דנמרק</t>
  </si>
  <si>
    <t>Netherlands</t>
  </si>
  <si>
    <t>הולנד</t>
  </si>
  <si>
    <t>Hungary</t>
  </si>
  <si>
    <t>הונגריה</t>
  </si>
  <si>
    <t>United Kingdom</t>
  </si>
  <si>
    <t>הממלכה המאוחדת</t>
  </si>
  <si>
    <t>Turkey</t>
  </si>
  <si>
    <t>טורקייה</t>
  </si>
  <si>
    <t>Greece</t>
  </si>
  <si>
    <t>יוון</t>
  </si>
  <si>
    <t>Japan</t>
  </si>
  <si>
    <t>יפן</t>
  </si>
  <si>
    <t>Mexico</t>
  </si>
  <si>
    <t>מקסיקו</t>
  </si>
  <si>
    <t>Norway</t>
  </si>
  <si>
    <t>נורבגיה</t>
  </si>
  <si>
    <t>New Zealand</t>
  </si>
  <si>
    <t>ניו-זילנד</t>
  </si>
  <si>
    <t>Slovak Republic</t>
  </si>
  <si>
    <t>סלובקיה</t>
  </si>
  <si>
    <t>Spain</t>
  </si>
  <si>
    <t>ספרד</t>
  </si>
  <si>
    <t>Poland</t>
  </si>
  <si>
    <t>פולין</t>
  </si>
  <si>
    <t>Portugal</t>
  </si>
  <si>
    <t>פורטוגל</t>
  </si>
  <si>
    <t>Finland</t>
  </si>
  <si>
    <t>פינלנד</t>
  </si>
  <si>
    <t>Czech Republic</t>
  </si>
  <si>
    <t>צ'כיה</t>
  </si>
  <si>
    <t>France</t>
  </si>
  <si>
    <t>צרפת</t>
  </si>
  <si>
    <t>South Korea</t>
  </si>
  <si>
    <t>קוריאה הדרומית</t>
  </si>
  <si>
    <t>Canada</t>
  </si>
  <si>
    <t>קנדה</t>
  </si>
  <si>
    <t>Sweden</t>
  </si>
  <si>
    <t>שוודיה</t>
  </si>
  <si>
    <t>Switzerland</t>
  </si>
  <si>
    <t>שווייץ</t>
  </si>
  <si>
    <t>(a) The source of the figures for all the countries, excluding Israel, is the publication:</t>
  </si>
  <si>
    <t xml:space="preserve">(a) הנתונים לכל הארצות, למעט ישראל, מקורם בפרסום: </t>
  </si>
  <si>
    <t xml:space="preserve">      Basic Science and Technology Statistics, OECD, Paris, 1999</t>
  </si>
  <si>
    <t xml:space="preserve">      .Basic Science and Technology Statistics, OECD, Paris, 1999       </t>
  </si>
  <si>
    <t>(b) The data of Switzerland refer to 1996, Ireland - 1997 and Austria - 1998.</t>
  </si>
  <si>
    <t>(b) הנתון של שווייץ מתייחס לשנת 1996, אירלנד - 1997 ואוסטרייה - 1998.</t>
  </si>
  <si>
    <r>
      <t xml:space="preserve">(c) As of 1995,  according to the </t>
    </r>
    <r>
      <rPr>
        <i/>
        <sz val="10"/>
        <color indexed="8"/>
        <rFont val="Arial"/>
        <family val="2"/>
      </rPr>
      <t>Standard Classification of all Economic Activities 1993,</t>
    </r>
  </si>
  <si>
    <r>
      <t xml:space="preserve"> (c) משנת </t>
    </r>
    <r>
      <rPr>
        <sz val="9"/>
        <color indexed="8"/>
        <rFont val="Arial (Hebrew)"/>
        <family val="2"/>
      </rPr>
      <t>1995</t>
    </r>
    <r>
      <rPr>
        <sz val="10"/>
        <color indexed="8"/>
        <rFont val="Arial (Hebrew)"/>
        <family val="2"/>
      </rPr>
      <t xml:space="preserve">, לפי </t>
    </r>
    <r>
      <rPr>
        <i/>
        <sz val="10"/>
        <color indexed="8"/>
        <rFont val="Arial (Hebrew)"/>
        <family val="2"/>
      </rPr>
      <t>הסיווג האחיד של ענפי כלכלה</t>
    </r>
    <r>
      <rPr>
        <i/>
        <sz val="9"/>
        <color indexed="8"/>
        <rFont val="Arial (Hebrew)"/>
        <family val="2"/>
      </rPr>
      <t xml:space="preserve"> 1993</t>
    </r>
    <r>
      <rPr>
        <sz val="9"/>
        <color indexed="8"/>
        <rFont val="Arial (Hebrew)"/>
        <family val="2"/>
      </rPr>
      <t>,</t>
    </r>
  </si>
  <si>
    <t xml:space="preserve">      בישראל ענף מכונות וציוד כולל את ענף כלי הובלה.</t>
  </si>
  <si>
    <t>Diagrams</t>
  </si>
  <si>
    <t xml:space="preserve">1. Distribution of Expenditure on R&amp;D </t>
  </si>
  <si>
    <t>in the Business Sector</t>
  </si>
  <si>
    <t xml:space="preserve">2. Distribution of Expenditure on R&amp;D </t>
  </si>
  <si>
    <t>in Various Manufacturing Divisions 1999</t>
  </si>
  <si>
    <t>1987-1999</t>
  </si>
  <si>
    <t>3. Index of Current Expenditure on R&amp;D in manufacturing *Establishments employing 50 persons or more</t>
  </si>
  <si>
    <t>1984=100 Index on Base</t>
  </si>
  <si>
    <t>Introduction in Hebrew and English</t>
  </si>
  <si>
    <t>Questionnaires in Hebrew</t>
  </si>
  <si>
    <t>Introduction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</si>
</sst>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_ * #,##0_ ;_ * \-#,##0_ ;_ * &quot;-&quot;??_ ;_ @_ "/>
    <numFmt numFmtId="173" formatCode="\ \ #,##0\ \ "/>
    <numFmt numFmtId="174" formatCode="0.0"/>
    <numFmt numFmtId="175" formatCode="#,##0_ ;\-#,##0\ "/>
    <numFmt numFmtId="176" formatCode="General_)"/>
    <numFmt numFmtId="177" formatCode="_-* #,##0.00_-;\-* #,##0.00_-;_-* &quot;-&quot;??_-;_-@_-"/>
    <numFmt numFmtId="178" formatCode="_-* #,##0_-;\-* #,##0_-;_-* &quot;-&quot;_-;_-@_-"/>
    <numFmt numFmtId="179" formatCode="_-&quot;₪&quot;* #,##0.00_-;\-&quot;₪&quot;* #,##0.00_-;_-&quot;₪&quot;* &quot;-&quot;??_-;_-@_-"/>
    <numFmt numFmtId="180" formatCode="_-&quot;₪&quot;* #,##0_-;\-&quot;₪&quot;* #,##0_-;_-&quot;₪&quot;* &quot;-&quot;_-;_-@_-"/>
    <numFmt numFmtId="181" formatCode="#.00"/>
    <numFmt numFmtId="182" formatCode="###,###.##"/>
    <numFmt numFmtId="183" formatCode="#."/>
    <numFmt numFmtId="184" formatCode="#,##0.0;\-#,##0.0"/>
    <numFmt numFmtId="185" formatCode="#,##0.0"/>
    <numFmt numFmtId="186" formatCode="_ * #,##0.0_ ;_ * \-#,##0.0_ ;_ * &quot;-&quot;??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 0\ "/>
    <numFmt numFmtId="191" formatCode="\ #,##0"/>
    <numFmt numFmtId="192" formatCode="0\ \ \ "/>
    <numFmt numFmtId="193" formatCode="#,##0\ \ \ "/>
    <numFmt numFmtId="194" formatCode="@\ \ \ "/>
    <numFmt numFmtId="195" formatCode="0.0\ \ \ \ "/>
    <numFmt numFmtId="196" formatCode="#,##0\ \ \ \ "/>
    <numFmt numFmtId="197" formatCode="_-* #,##0_-;\-* #,##0_-;_-* &quot;-&quot;??_-;_-@_-"/>
    <numFmt numFmtId="198" formatCode="_-* #,##0.0_-;\-* #,##0.0_-;_-* &quot;-&quot;??_-;_-@_-"/>
    <numFmt numFmtId="199" formatCode="#,##0.0\ \ "/>
    <numFmt numFmtId="200" formatCode="0.0\ \ \ \ \ \ "/>
    <numFmt numFmtId="201" formatCode="#,##0.0\ "/>
    <numFmt numFmtId="202" formatCode="0.0\ \ "/>
    <numFmt numFmtId="203" formatCode="#,##0\ \ "/>
    <numFmt numFmtId="204" formatCode="0.0\ \ \ \ \ "/>
    <numFmt numFmtId="205" formatCode="#,##0\ \ \ \ \ \ \ \ \ "/>
    <numFmt numFmtId="206" formatCode="#,##0\ \ \ \ \ "/>
    <numFmt numFmtId="207" formatCode="_-&quot;¤&quot;* #,##0.00_-;\-&quot;¤&quot;* #,##0.00_-;_-&quot;¤&quot;* &quot;-&quot;??_-;_-@_-"/>
    <numFmt numFmtId="208" formatCode="#,##0\ "/>
    <numFmt numFmtId="209" formatCode="0.0\ \ \ "/>
    <numFmt numFmtId="210" formatCode="0.0\ "/>
    <numFmt numFmtId="211" formatCode="#,##0\ \ \ \ \ \ "/>
    <numFmt numFmtId="212" formatCode="0.0\ \ \ \ \ \ \ \ \ "/>
    <numFmt numFmtId="213" formatCode="0.00\ \ \ \ "/>
    <numFmt numFmtId="214" formatCode="0\ \ \ \ \ \ \ \ \ \ \ \ "/>
    <numFmt numFmtId="215" formatCode="0.0\ \ \ \ \ \ \ \ \ \ \ \ "/>
    <numFmt numFmtId="216" formatCode="0\ \ \ \ \ \ \ \ \ "/>
    <numFmt numFmtId="217" formatCode="0\ \ \ \ \ \ \ \ \ \ \ \ \ \ \ \ \ \ \ \ \ \ \ \ "/>
    <numFmt numFmtId="218" formatCode="0_)"/>
  </numFmts>
  <fonts count="89">
    <font>
      <sz val="10"/>
      <name val="Arial"/>
      <family val="0"/>
    </font>
    <font>
      <sz val="10"/>
      <name val="Arial (Hebrew)"/>
      <family val="2"/>
    </font>
    <font>
      <b/>
      <sz val="13"/>
      <name val="Arial (Hebrew)"/>
      <family val="2"/>
    </font>
    <font>
      <b/>
      <sz val="11"/>
      <name val="Arial (Hebrew)"/>
      <family val="2"/>
    </font>
    <font>
      <b/>
      <sz val="9"/>
      <name val="Switzerland"/>
      <family val="2"/>
    </font>
    <font>
      <sz val="7"/>
      <name val="Switzerland"/>
      <family val="2"/>
    </font>
    <font>
      <sz val="10"/>
      <color indexed="8"/>
      <name val="Courier"/>
      <family val="0"/>
    </font>
    <font>
      <sz val="6"/>
      <name val="SwitzerlandLight"/>
      <family val="2"/>
    </font>
    <font>
      <b/>
      <sz val="11"/>
      <name val="NarkisTam"/>
      <family val="0"/>
    </font>
    <font>
      <b/>
      <sz val="10"/>
      <color indexed="8"/>
      <name val="Courier"/>
      <family val="0"/>
    </font>
    <font>
      <b/>
      <sz val="9"/>
      <name val="NarkisTam"/>
      <family val="0"/>
    </font>
    <font>
      <b/>
      <sz val="7"/>
      <name val="Switzerland"/>
      <family val="2"/>
    </font>
    <font>
      <sz val="6"/>
      <name val="Switzerland"/>
      <family val="2"/>
    </font>
    <font>
      <b/>
      <sz val="6"/>
      <name val="Switzerland"/>
      <family val="2"/>
    </font>
    <font>
      <b/>
      <sz val="10"/>
      <name val="Arial"/>
      <family val="2"/>
    </font>
    <font>
      <b/>
      <sz val="10"/>
      <name val="Arial (Hebrew)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Arial (Hebrew)"/>
      <family val="2"/>
    </font>
    <font>
      <sz val="9"/>
      <name val="Arial (Hebrew)"/>
      <family val="2"/>
    </font>
    <font>
      <sz val="9"/>
      <name val="Arial"/>
      <family val="2"/>
    </font>
    <font>
      <b/>
      <sz val="14"/>
      <name val="Arial (Hebrew)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name val="Arial (Hebrew)"/>
      <family val="2"/>
    </font>
    <font>
      <sz val="10"/>
      <name val="Times New Roman (Hebrew)"/>
      <family val="1"/>
    </font>
    <font>
      <sz val="8"/>
      <name val="Arial"/>
      <family val="2"/>
    </font>
    <font>
      <sz val="9"/>
      <name val="Times New Roman (Hebrew)"/>
      <family val="1"/>
    </font>
    <font>
      <sz val="8"/>
      <name val="Arial (Hebrew)"/>
      <family val="2"/>
    </font>
    <font>
      <i/>
      <sz val="11"/>
      <name val="Arial (Hebrew)"/>
      <family val="2"/>
    </font>
    <font>
      <i/>
      <sz val="10"/>
      <name val="Arial (Hebrew)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 (Hebrew)"/>
      <family val="2"/>
    </font>
    <font>
      <sz val="11"/>
      <name val="Times New Roman (Hebrew)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(Hebrew)"/>
      <family val="2"/>
    </font>
    <font>
      <sz val="13"/>
      <name val="Arial (Hebrew)"/>
      <family val="2"/>
    </font>
    <font>
      <sz val="11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9.5"/>
      <name val="Arial (Hebrew)"/>
      <family val="2"/>
    </font>
    <font>
      <sz val="9.5"/>
      <name val="Arial"/>
      <family val="2"/>
    </font>
    <font>
      <sz val="9.5"/>
      <name val="Times New Roman"/>
      <family val="1"/>
    </font>
    <font>
      <sz val="8"/>
      <name val="Times New Roman"/>
      <family val="1"/>
    </font>
    <font>
      <sz val="9.5"/>
      <name val="Arial (Hebrew)"/>
      <family val="2"/>
    </font>
    <font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2"/>
      <name val="Arial (Hebrew)"/>
      <family val="2"/>
    </font>
    <font>
      <sz val="10.5"/>
      <name val="Arial"/>
      <family val="2"/>
    </font>
    <font>
      <i/>
      <sz val="9"/>
      <name val="Arial (Hebrew)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 (Hebrew)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(Hebrew)"/>
      <family val="2"/>
    </font>
    <font>
      <i/>
      <sz val="10"/>
      <color indexed="8"/>
      <name val="Times New Roman"/>
      <family val="1"/>
    </font>
    <font>
      <i/>
      <sz val="10"/>
      <color indexed="8"/>
      <name val="Arial (Hebrew)"/>
      <family val="2"/>
    </font>
    <font>
      <sz val="9"/>
      <color indexed="8"/>
      <name val="Arial"/>
      <family val="2"/>
    </font>
    <font>
      <sz val="9"/>
      <color indexed="8"/>
      <name val="Arial (Hebrew)"/>
      <family val="2"/>
    </font>
    <font>
      <i/>
      <sz val="9"/>
      <color indexed="8"/>
      <name val="Arial"/>
      <family val="2"/>
    </font>
    <font>
      <sz val="9"/>
      <color indexed="8"/>
      <name val="David"/>
      <family val="0"/>
    </font>
    <font>
      <i/>
      <sz val="9"/>
      <color indexed="8"/>
      <name val="Arial (Hebrew)"/>
      <family val="2"/>
    </font>
    <font>
      <i/>
      <sz val="8"/>
      <color indexed="8"/>
      <name val="Arial (Hebrew)"/>
      <family val="2"/>
    </font>
    <font>
      <i/>
      <sz val="9"/>
      <color indexed="8"/>
      <name val="Times New Roman"/>
      <family val="1"/>
    </font>
    <font>
      <sz val="10"/>
      <name val="David"/>
      <family val="0"/>
    </font>
    <font>
      <b/>
      <sz val="13"/>
      <color indexed="8"/>
      <name val="Arial (Hebrew)"/>
      <family val="2"/>
    </font>
    <font>
      <b/>
      <sz val="12"/>
      <color indexed="8"/>
      <name val="David"/>
      <family val="0"/>
    </font>
    <font>
      <b/>
      <sz val="13"/>
      <color indexed="8"/>
      <name val="David"/>
      <family val="0"/>
    </font>
    <font>
      <i/>
      <sz val="10"/>
      <color indexed="8"/>
      <name val="Arial"/>
      <family val="2"/>
    </font>
    <font>
      <sz val="10"/>
      <color indexed="8"/>
      <name val="David"/>
      <family val="0"/>
    </font>
    <font>
      <b/>
      <sz val="9"/>
      <color indexed="8"/>
      <name val="Arial (Hebrew)"/>
      <family val="2"/>
    </font>
    <font>
      <b/>
      <sz val="10"/>
      <color indexed="8"/>
      <name val="Arial (Hebrew)"/>
      <family val="2"/>
    </font>
    <font>
      <sz val="10"/>
      <name val="Miriam"/>
      <family val="0"/>
    </font>
    <font>
      <sz val="8"/>
      <color indexed="9"/>
      <name val="Arial (Hebrew)"/>
      <family val="2"/>
    </font>
    <font>
      <sz val="5.75"/>
      <name val="Arial"/>
      <family val="0"/>
    </font>
    <font>
      <b/>
      <sz val="11"/>
      <name val="Miriam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NumberFormat="0" applyFill="0" applyBorder="0" applyProtection="0">
      <alignment/>
    </xf>
    <xf numFmtId="176" fontId="5" fillId="0" borderId="0" applyNumberFormat="0" applyFill="0" applyBorder="0" applyProtection="0">
      <alignment horizont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" fontId="6" fillId="0" borderId="0">
      <alignment/>
      <protection locked="0"/>
    </xf>
    <xf numFmtId="181" fontId="6" fillId="0" borderId="0">
      <alignment/>
      <protection locked="0"/>
    </xf>
    <xf numFmtId="0" fontId="18" fillId="0" borderId="0" applyNumberFormat="0" applyFill="0" applyBorder="0" applyAlignment="0" applyProtection="0"/>
    <xf numFmtId="176" fontId="7" fillId="0" borderId="0" applyNumberFormat="0" applyFill="0" applyBorder="0" applyProtection="0">
      <alignment/>
    </xf>
    <xf numFmtId="182" fontId="8" fillId="0" borderId="0" applyNumberFormat="0" applyFill="0" applyBorder="0" applyProtection="0">
      <alignment horizontal="centerContinuous"/>
    </xf>
    <xf numFmtId="183" fontId="9" fillId="0" borderId="0">
      <alignment/>
      <protection locked="0"/>
    </xf>
    <xf numFmtId="183" fontId="9" fillId="0" borderId="0">
      <alignment/>
      <protection locked="0"/>
    </xf>
    <xf numFmtId="0" fontId="17" fillId="0" borderId="0" applyNumberFormat="0" applyFill="0" applyBorder="0" applyAlignment="0" applyProtection="0"/>
    <xf numFmtId="176" fontId="10" fillId="0" borderId="0" applyNumberFormat="0" applyFill="0" applyBorder="0" applyProtection="0">
      <alignment/>
    </xf>
    <xf numFmtId="0" fontId="79" fillId="0" borderId="1" applyNumberFormat="0">
      <alignment horizontal="left" readingOrder="2"/>
      <protection/>
    </xf>
    <xf numFmtId="0" fontId="62" fillId="0" borderId="0" applyNumberFormat="0">
      <alignment horizontal="right"/>
      <protection/>
    </xf>
    <xf numFmtId="176" fontId="4" fillId="0" borderId="0" applyNumberForma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11" fillId="0" borderId="0" applyNumberFormat="0" applyFill="0" applyBorder="0" applyProtection="0">
      <alignment/>
    </xf>
    <xf numFmtId="184" fontId="12" fillId="0" borderId="0" applyFill="0" applyBorder="0" applyProtection="0">
      <alignment horizontal="right"/>
    </xf>
    <xf numFmtId="184" fontId="13" fillId="0" borderId="0" applyFill="0" applyBorder="0" applyProtection="0">
      <alignment/>
    </xf>
  </cellStyleXfs>
  <cellXfs count="13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readingOrder="2"/>
    </xf>
    <xf numFmtId="0" fontId="1" fillId="0" borderId="2" xfId="0" applyFont="1" applyBorder="1" applyAlignment="1">
      <alignment horizontal="right" readingOrder="2"/>
    </xf>
    <xf numFmtId="0" fontId="2" fillId="0" borderId="0" xfId="0" applyFont="1" applyAlignment="1">
      <alignment horizontal="right" vertical="center" readingOrder="2"/>
    </xf>
    <xf numFmtId="0" fontId="1" fillId="0" borderId="2" xfId="0" applyFont="1" applyFill="1" applyBorder="1" applyAlignment="1">
      <alignment readingOrder="2"/>
    </xf>
    <xf numFmtId="0" fontId="1" fillId="0" borderId="0" xfId="0" applyFont="1" applyFill="1" applyBorder="1" applyAlignment="1">
      <alignment/>
    </xf>
    <xf numFmtId="172" fontId="1" fillId="0" borderId="2" xfId="17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Continuous"/>
    </xf>
    <xf numFmtId="0" fontId="1" fillId="0" borderId="3" xfId="0" applyFont="1" applyFill="1" applyBorder="1" applyAlignment="1">
      <alignment/>
    </xf>
    <xf numFmtId="0" fontId="14" fillId="0" borderId="0" xfId="0" applyFont="1" applyAlignment="1">
      <alignment/>
    </xf>
    <xf numFmtId="176" fontId="1" fillId="0" borderId="0" xfId="29" applyFont="1" applyFill="1" applyAlignment="1" applyProtection="1" quotePrefix="1">
      <alignment horizontal="right" readingOrder="2"/>
      <protection/>
    </xf>
    <xf numFmtId="176" fontId="1" fillId="0" borderId="1" xfId="29" applyFont="1" applyFill="1" applyBorder="1" applyAlignment="1" applyProtection="1" quotePrefix="1">
      <alignment horizontal="right" readingOrder="2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readingOrder="2"/>
    </xf>
    <xf numFmtId="0" fontId="14" fillId="0" borderId="0" xfId="0" applyFont="1" applyFill="1" applyAlignment="1">
      <alignment/>
    </xf>
    <xf numFmtId="0" fontId="1" fillId="0" borderId="4" xfId="0" applyFont="1" applyFill="1" applyBorder="1" applyAlignment="1">
      <alignment horizontal="centerContinuous" readingOrder="2"/>
    </xf>
    <xf numFmtId="0" fontId="0" fillId="0" borderId="5" xfId="0" applyFont="1" applyFill="1" applyBorder="1" applyAlignment="1">
      <alignment horizontal="centerContinuous" readingOrder="2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 readingOrder="2"/>
    </xf>
    <xf numFmtId="0" fontId="1" fillId="0" borderId="0" xfId="0" applyFont="1" applyFill="1" applyBorder="1" applyAlignment="1">
      <alignment horizontal="centerContinuous" vertical="top" readingOrder="2"/>
    </xf>
    <xf numFmtId="0" fontId="0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 vertical="top" readingOrder="2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Fill="1" applyBorder="1" applyAlignment="1">
      <alignment horizontal="right" readingOrder="2"/>
    </xf>
    <xf numFmtId="0" fontId="1" fillId="0" borderId="9" xfId="0" applyFont="1" applyFill="1" applyBorder="1" applyAlignment="1">
      <alignment/>
    </xf>
    <xf numFmtId="172" fontId="1" fillId="0" borderId="6" xfId="17" applyNumberFormat="1" applyFont="1" applyFill="1" applyBorder="1" applyAlignment="1">
      <alignment horizontal="center"/>
    </xf>
    <xf numFmtId="173" fontId="1" fillId="0" borderId="6" xfId="17" applyNumberFormat="1" applyFont="1" applyFill="1" applyBorder="1" applyAlignment="1">
      <alignment horizontal="right" readingOrder="2"/>
    </xf>
    <xf numFmtId="173" fontId="1" fillId="0" borderId="9" xfId="17" applyNumberFormat="1" applyFont="1" applyFill="1" applyBorder="1" applyAlignment="1">
      <alignment horizontal="right" readingOrder="2"/>
    </xf>
    <xf numFmtId="172" fontId="15" fillId="0" borderId="6" xfId="17" applyNumberFormat="1" applyFont="1" applyFill="1" applyBorder="1" applyAlignment="1">
      <alignment horizontal="center"/>
    </xf>
    <xf numFmtId="173" fontId="1" fillId="0" borderId="2" xfId="17" applyNumberFormat="1" applyFont="1" applyFill="1" applyBorder="1" applyAlignment="1">
      <alignment horizontal="right" readingOrder="2"/>
    </xf>
    <xf numFmtId="169" fontId="1" fillId="0" borderId="2" xfId="17" applyNumberFormat="1" applyFont="1" applyFill="1" applyBorder="1" applyAlignment="1">
      <alignment horizontal="right" readingOrder="2"/>
    </xf>
    <xf numFmtId="172" fontId="1" fillId="0" borderId="0" xfId="17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2" fontId="15" fillId="0" borderId="2" xfId="17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readingOrder="2"/>
    </xf>
    <xf numFmtId="172" fontId="15" fillId="0" borderId="6" xfId="17" applyNumberFormat="1" applyFont="1" applyFill="1" applyBorder="1" applyAlignment="1">
      <alignment horizontal="right"/>
    </xf>
    <xf numFmtId="186" fontId="1" fillId="0" borderId="2" xfId="17" applyNumberFormat="1" applyFont="1" applyFill="1" applyBorder="1" applyAlignment="1">
      <alignment horizontal="right" readingOrder="2"/>
    </xf>
    <xf numFmtId="172" fontId="1" fillId="0" borderId="2" xfId="17" applyNumberFormat="1" applyFont="1" applyFill="1" applyBorder="1" applyAlignment="1">
      <alignment horizontal="right" readingOrder="2"/>
    </xf>
    <xf numFmtId="0" fontId="1" fillId="2" borderId="0" xfId="0" applyFont="1" applyFill="1" applyAlignment="1">
      <alignment/>
    </xf>
    <xf numFmtId="172" fontId="1" fillId="0" borderId="2" xfId="17" applyNumberFormat="1" applyFont="1" applyFill="1" applyBorder="1" applyAlignment="1">
      <alignment readingOrder="2"/>
    </xf>
    <xf numFmtId="1" fontId="1" fillId="0" borderId="2" xfId="0" applyNumberFormat="1" applyFont="1" applyFill="1" applyBorder="1" applyAlignment="1">
      <alignment readingOrder="2"/>
    </xf>
    <xf numFmtId="186" fontId="1" fillId="0" borderId="6" xfId="17" applyNumberFormat="1" applyFont="1" applyFill="1" applyBorder="1" applyAlignment="1">
      <alignment horizontal="right"/>
    </xf>
    <xf numFmtId="172" fontId="1" fillId="0" borderId="6" xfId="17" applyNumberFormat="1" applyFont="1" applyFill="1" applyBorder="1" applyAlignment="1">
      <alignment horizontal="right"/>
    </xf>
    <xf numFmtId="172" fontId="15" fillId="0" borderId="2" xfId="17" applyNumberFormat="1" applyFont="1" applyFill="1" applyBorder="1" applyAlignment="1">
      <alignment horizontal="right" readingOrder="2"/>
    </xf>
    <xf numFmtId="186" fontId="15" fillId="0" borderId="2" xfId="17" applyNumberFormat="1" applyFont="1" applyFill="1" applyBorder="1" applyAlignment="1">
      <alignment horizontal="center"/>
    </xf>
    <xf numFmtId="186" fontId="15" fillId="0" borderId="6" xfId="17" applyNumberFormat="1" applyFont="1" applyFill="1" applyBorder="1" applyAlignment="1">
      <alignment horizontal="center"/>
    </xf>
    <xf numFmtId="186" fontId="15" fillId="0" borderId="6" xfId="17" applyNumberFormat="1" applyFont="1" applyFill="1" applyBorder="1" applyAlignment="1" quotePrefix="1">
      <alignment horizontal="right"/>
    </xf>
    <xf numFmtId="186" fontId="15" fillId="0" borderId="6" xfId="17" applyNumberFormat="1" applyFont="1" applyFill="1" applyBorder="1" applyAlignment="1">
      <alignment horizontal="right"/>
    </xf>
    <xf numFmtId="186" fontId="15" fillId="0" borderId="2" xfId="17" applyNumberFormat="1" applyFont="1" applyFill="1" applyBorder="1" applyAlignment="1">
      <alignment horizontal="right" readingOrder="2"/>
    </xf>
    <xf numFmtId="186" fontId="15" fillId="0" borderId="2" xfId="17" applyNumberFormat="1" applyFont="1" applyFill="1" applyBorder="1" applyAlignment="1">
      <alignment horizontal="right"/>
    </xf>
    <xf numFmtId="186" fontId="1" fillId="0" borderId="6" xfId="17" applyNumberFormat="1" applyFont="1" applyFill="1" applyBorder="1" applyAlignment="1">
      <alignment horizontal="right" readingOrder="2"/>
    </xf>
    <xf numFmtId="186" fontId="1" fillId="0" borderId="6" xfId="17" applyNumberFormat="1" applyFont="1" applyFill="1" applyBorder="1" applyAlignment="1">
      <alignment horizontal="center"/>
    </xf>
    <xf numFmtId="172" fontId="15" fillId="0" borderId="2" xfId="1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 vertical="top"/>
    </xf>
    <xf numFmtId="186" fontId="15" fillId="0" borderId="0" xfId="17" applyNumberFormat="1" applyFont="1" applyFill="1" applyBorder="1" applyAlignment="1">
      <alignment horizontal="center"/>
    </xf>
    <xf numFmtId="186" fontId="1" fillId="0" borderId="0" xfId="17" applyNumberFormat="1" applyFont="1" applyFill="1" applyBorder="1" applyAlignment="1">
      <alignment horizontal="center"/>
    </xf>
    <xf numFmtId="172" fontId="15" fillId="0" borderId="0" xfId="17" applyNumberFormat="1" applyFont="1" applyFill="1" applyBorder="1" applyAlignment="1">
      <alignment horizontal="center"/>
    </xf>
    <xf numFmtId="186" fontId="1" fillId="0" borderId="2" xfId="17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Continuous" vertical="top"/>
    </xf>
    <xf numFmtId="0" fontId="0" fillId="0" borderId="6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readingOrder="2"/>
    </xf>
    <xf numFmtId="0" fontId="1" fillId="0" borderId="10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readingOrder="2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 readingOrder="2"/>
    </xf>
    <xf numFmtId="0" fontId="16" fillId="0" borderId="0" xfId="0" applyFont="1" applyAlignment="1">
      <alignment/>
    </xf>
    <xf numFmtId="0" fontId="17" fillId="0" borderId="0" xfId="28" applyAlignment="1">
      <alignment/>
    </xf>
    <xf numFmtId="0" fontId="15" fillId="0" borderId="0" xfId="0" applyFont="1" applyFill="1" applyAlignment="1">
      <alignment/>
    </xf>
    <xf numFmtId="176" fontId="14" fillId="0" borderId="0" xfId="29" applyFont="1" applyAlignment="1">
      <alignment horizontal="left"/>
    </xf>
    <xf numFmtId="176" fontId="14" fillId="0" borderId="1" xfId="29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Continuous"/>
    </xf>
    <xf numFmtId="0" fontId="2" fillId="0" borderId="0" xfId="0" applyFont="1" applyAlignment="1">
      <alignment horizontal="right" readingOrder="2"/>
    </xf>
    <xf numFmtId="0" fontId="1" fillId="0" borderId="0" xfId="0" applyFont="1" applyBorder="1" applyAlignment="1">
      <alignment readingOrder="2"/>
    </xf>
    <xf numFmtId="0" fontId="14" fillId="0" borderId="0" xfId="0" applyFont="1" applyBorder="1" applyAlignment="1">
      <alignment/>
    </xf>
    <xf numFmtId="0" fontId="1" fillId="0" borderId="0" xfId="0" applyFont="1" applyAlignment="1">
      <alignment readingOrder="2"/>
    </xf>
    <xf numFmtId="0" fontId="1" fillId="0" borderId="0" xfId="0" applyFont="1" applyBorder="1" applyAlignment="1">
      <alignment readingOrder="2"/>
    </xf>
    <xf numFmtId="174" fontId="1" fillId="0" borderId="0" xfId="0" applyNumberFormat="1" applyFont="1" applyAlignment="1">
      <alignment readingOrder="2"/>
    </xf>
    <xf numFmtId="0" fontId="0" fillId="0" borderId="1" xfId="0" applyFont="1" applyBorder="1" applyAlignment="1">
      <alignment horizontal="left"/>
    </xf>
    <xf numFmtId="0" fontId="1" fillId="0" borderId="5" xfId="0" applyFont="1" applyBorder="1" applyAlignment="1">
      <alignment readingOrder="2"/>
    </xf>
    <xf numFmtId="0" fontId="1" fillId="0" borderId="4" xfId="0" applyFont="1" applyBorder="1" applyAlignment="1">
      <alignment horizontal="centerContinuous" vertical="center" readingOrder="2"/>
    </xf>
    <xf numFmtId="0" fontId="0" fillId="0" borderId="5" xfId="0" applyFont="1" applyBorder="1" applyAlignment="1">
      <alignment horizontal="centerContinuous" vertical="center" readingOrder="2"/>
    </xf>
    <xf numFmtId="0" fontId="1" fillId="0" borderId="14" xfId="0" applyFont="1" applyBorder="1" applyAlignment="1">
      <alignment horizontal="centerContinuous" vertical="center" readingOrder="2"/>
    </xf>
    <xf numFmtId="0" fontId="1" fillId="0" borderId="0" xfId="0" applyFont="1" applyBorder="1" applyAlignment="1">
      <alignment readingOrder="1"/>
    </xf>
    <xf numFmtId="0" fontId="1" fillId="0" borderId="6" xfId="0" applyFont="1" applyBorder="1" applyAlignment="1">
      <alignment horizontal="centerContinuous" vertical="center" readingOrder="2"/>
    </xf>
    <xf numFmtId="0" fontId="1" fillId="0" borderId="2" xfId="0" applyFont="1" applyBorder="1" applyAlignment="1">
      <alignment horizontal="centerContinuous" vertical="center" readingOrder="2"/>
    </xf>
    <xf numFmtId="0" fontId="1" fillId="0" borderId="6" xfId="0" applyFont="1" applyBorder="1" applyAlignment="1">
      <alignment horizontal="justify" vertical="center" readingOrder="2"/>
    </xf>
    <xf numFmtId="0" fontId="1" fillId="0" borderId="2" xfId="0" applyFont="1" applyBorder="1" applyAlignment="1">
      <alignment horizontal="justify" vertical="center" readingOrder="2"/>
    </xf>
    <xf numFmtId="0" fontId="1" fillId="0" borderId="0" xfId="0" applyFont="1" applyBorder="1" applyAlignment="1">
      <alignment horizontal="centerContinuous" vertical="center" readingOrder="2"/>
    </xf>
    <xf numFmtId="0" fontId="0" fillId="0" borderId="2" xfId="0" applyFont="1" applyBorder="1" applyAlignment="1">
      <alignment horizontal="centerContinuous" vertical="center" readingOrder="2"/>
    </xf>
    <xf numFmtId="0" fontId="0" fillId="0" borderId="6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 readingOrder="2"/>
    </xf>
    <xf numFmtId="0" fontId="0" fillId="0" borderId="0" xfId="0" applyFont="1" applyBorder="1" applyAlignment="1">
      <alignment horizontal="centerContinuous"/>
    </xf>
    <xf numFmtId="0" fontId="1" fillId="0" borderId="7" xfId="0" applyFont="1" applyBorder="1" applyAlignment="1">
      <alignment readingOrder="2"/>
    </xf>
    <xf numFmtId="0" fontId="0" fillId="0" borderId="15" xfId="0" applyFont="1" applyBorder="1" applyAlignment="1">
      <alignment horizontal="centerContinuous" vertical="top"/>
    </xf>
    <xf numFmtId="0" fontId="0" fillId="0" borderId="7" xfId="0" applyFont="1" applyBorder="1" applyAlignment="1">
      <alignment horizontal="centerContinuous" vertical="top" readingOrder="2"/>
    </xf>
    <xf numFmtId="0" fontId="1" fillId="0" borderId="15" xfId="0" applyFont="1" applyBorder="1" applyAlignment="1">
      <alignment horizontal="justify" vertical="top" readingOrder="2"/>
    </xf>
    <xf numFmtId="0" fontId="1" fillId="0" borderId="7" xfId="0" applyFont="1" applyBorder="1" applyAlignment="1">
      <alignment horizontal="justify" vertical="top" readingOrder="2"/>
    </xf>
    <xf numFmtId="0" fontId="1" fillId="0" borderId="15" xfId="0" applyFont="1" applyBorder="1" applyAlignment="1">
      <alignment horizontal="centerContinuous" vertical="top" readingOrder="2"/>
    </xf>
    <xf numFmtId="0" fontId="1" fillId="0" borderId="7" xfId="0" applyFont="1" applyBorder="1" applyAlignment="1">
      <alignment horizontal="centerContinuous" vertical="top" readingOrder="2"/>
    </xf>
    <xf numFmtId="0" fontId="0" fillId="0" borderId="8" xfId="0" applyFont="1" applyBorder="1" applyAlignment="1">
      <alignment horizontal="centerContinuous" vertical="top"/>
    </xf>
    <xf numFmtId="0" fontId="1" fillId="0" borderId="8" xfId="0" applyFont="1" applyBorder="1" applyAlignment="1">
      <alignment readingOrder="1"/>
    </xf>
    <xf numFmtId="0" fontId="1" fillId="0" borderId="11" xfId="0" applyFont="1" applyBorder="1" applyAlignment="1">
      <alignment horizontal="center" readingOrder="2"/>
    </xf>
    <xf numFmtId="49" fontId="1" fillId="0" borderId="15" xfId="0" applyNumberFormat="1" applyFont="1" applyFill="1" applyBorder="1" applyAlignment="1">
      <alignment horizontal="center" vertical="center" wrapText="1" readingOrder="2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 readingOrder="2"/>
    </xf>
    <xf numFmtId="0" fontId="0" fillId="0" borderId="8" xfId="0" applyFont="1" applyBorder="1" applyAlignment="1">
      <alignment horizontal="center" readingOrder="1"/>
    </xf>
    <xf numFmtId="0" fontId="14" fillId="0" borderId="2" xfId="0" applyFont="1" applyBorder="1" applyAlignment="1">
      <alignment horizontal="right" readingOrder="2"/>
    </xf>
    <xf numFmtId="172" fontId="21" fillId="0" borderId="6" xfId="17" applyNumberFormat="1" applyFont="1" applyFill="1" applyBorder="1" applyAlignment="1">
      <alignment horizontal="right"/>
    </xf>
    <xf numFmtId="172" fontId="21" fillId="0" borderId="2" xfId="17" applyNumberFormat="1" applyFont="1" applyFill="1" applyBorder="1" applyAlignment="1">
      <alignment horizontal="right"/>
    </xf>
    <xf numFmtId="172" fontId="21" fillId="0" borderId="0" xfId="17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72" fontId="22" fillId="0" borderId="6" xfId="17" applyNumberFormat="1" applyFont="1" applyFill="1" applyBorder="1" applyAlignment="1">
      <alignment horizontal="right" readingOrder="2"/>
    </xf>
    <xf numFmtId="172" fontId="22" fillId="0" borderId="0" xfId="17" applyNumberFormat="1" applyFont="1" applyFill="1" applyBorder="1" applyAlignment="1">
      <alignment horizontal="right" readingOrder="2"/>
    </xf>
    <xf numFmtId="172" fontId="22" fillId="0" borderId="2" xfId="17" applyNumberFormat="1" applyFont="1" applyFill="1" applyBorder="1" applyAlignment="1">
      <alignment horizontal="right" readingOrder="2"/>
    </xf>
    <xf numFmtId="0" fontId="14" fillId="0" borderId="2" xfId="0" applyFont="1" applyFill="1" applyBorder="1" applyAlignment="1">
      <alignment horizontal="right" readingOrder="2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readingOrder="2"/>
    </xf>
    <xf numFmtId="172" fontId="22" fillId="0" borderId="6" xfId="17" applyNumberFormat="1" applyFont="1" applyBorder="1" applyAlignment="1">
      <alignment horizontal="right" readingOrder="2"/>
    </xf>
    <xf numFmtId="172" fontId="22" fillId="0" borderId="2" xfId="17" applyNumberFormat="1" applyFont="1" applyBorder="1" applyAlignment="1">
      <alignment horizontal="right" readingOrder="2"/>
    </xf>
    <xf numFmtId="172" fontId="22" fillId="0" borderId="0" xfId="17" applyNumberFormat="1" applyFont="1" applyBorder="1" applyAlignment="1">
      <alignment horizontal="right" readingOrder="2"/>
    </xf>
    <xf numFmtId="190" fontId="22" fillId="0" borderId="6" xfId="17" applyNumberFormat="1" applyFont="1" applyFill="1" applyBorder="1" applyAlignment="1">
      <alignment horizontal="right" readingOrder="2"/>
    </xf>
    <xf numFmtId="191" fontId="22" fillId="0" borderId="6" xfId="17" applyNumberFormat="1" applyFont="1" applyBorder="1" applyAlignment="1">
      <alignment horizontal="right" readingOrder="2"/>
    </xf>
    <xf numFmtId="191" fontId="22" fillId="0" borderId="2" xfId="17" applyNumberFormat="1" applyFont="1" applyBorder="1" applyAlignment="1">
      <alignment horizontal="right" readingOrder="2"/>
    </xf>
    <xf numFmtId="3" fontId="22" fillId="0" borderId="2" xfId="17" applyNumberFormat="1" applyFont="1" applyFill="1" applyBorder="1" applyAlignment="1">
      <alignment horizontal="right" readingOrder="2"/>
    </xf>
    <xf numFmtId="3" fontId="22" fillId="0" borderId="6" xfId="0" applyNumberFormat="1" applyFont="1" applyFill="1" applyBorder="1" applyAlignment="1">
      <alignment horizontal="right" readingOrder="2"/>
    </xf>
    <xf numFmtId="3" fontId="22" fillId="0" borderId="0" xfId="17" applyNumberFormat="1" applyFont="1" applyBorder="1" applyAlignment="1">
      <alignment horizontal="right" readingOrder="2"/>
    </xf>
    <xf numFmtId="3" fontId="22" fillId="0" borderId="2" xfId="17" applyNumberFormat="1" applyFont="1" applyBorder="1" applyAlignment="1">
      <alignment horizontal="right" readingOrder="2"/>
    </xf>
    <xf numFmtId="3" fontId="22" fillId="0" borderId="2" xfId="0" applyNumberFormat="1" applyFont="1" applyFill="1" applyBorder="1" applyAlignment="1">
      <alignment horizontal="right" readingOrder="2"/>
    </xf>
    <xf numFmtId="191" fontId="22" fillId="0" borderId="2" xfId="0" applyNumberFormat="1" applyFont="1" applyBorder="1" applyAlignment="1">
      <alignment horizontal="right" readingOrder="2"/>
    </xf>
    <xf numFmtId="3" fontId="22" fillId="0" borderId="0" xfId="0" applyNumberFormat="1" applyFont="1" applyBorder="1" applyAlignment="1">
      <alignment horizontal="right" readingOrder="2"/>
    </xf>
    <xf numFmtId="3" fontId="22" fillId="0" borderId="2" xfId="0" applyNumberFormat="1" applyFont="1" applyBorder="1" applyAlignment="1">
      <alignment horizontal="right" readingOrder="2"/>
    </xf>
    <xf numFmtId="172" fontId="22" fillId="0" borderId="0" xfId="17" applyNumberFormat="1" applyFont="1" applyFill="1" applyBorder="1" applyAlignment="1" quotePrefix="1">
      <alignment horizontal="right" vertical="center"/>
    </xf>
    <xf numFmtId="172" fontId="22" fillId="0" borderId="2" xfId="0" applyNumberFormat="1" applyFont="1" applyFill="1" applyBorder="1" applyAlignment="1">
      <alignment horizontal="right" readingOrder="2"/>
    </xf>
    <xf numFmtId="191" fontId="22" fillId="0" borderId="2" xfId="17" applyNumberFormat="1" applyFont="1" applyFill="1" applyBorder="1" applyAlignment="1">
      <alignment horizontal="right" readingOrder="2"/>
    </xf>
    <xf numFmtId="3" fontId="23" fillId="0" borderId="0" xfId="17" applyNumberFormat="1" applyFont="1" applyFill="1" applyBorder="1" applyAlignment="1" quotePrefix="1">
      <alignment horizontal="right" vertical="center"/>
    </xf>
    <xf numFmtId="191" fontId="22" fillId="0" borderId="2" xfId="0" applyNumberFormat="1" applyFont="1" applyFill="1" applyBorder="1" applyAlignment="1">
      <alignment horizontal="right" readingOrder="2"/>
    </xf>
    <xf numFmtId="192" fontId="22" fillId="0" borderId="6" xfId="17" applyNumberFormat="1" applyFont="1" applyFill="1" applyBorder="1" applyAlignment="1">
      <alignment horizontal="right" readingOrder="2"/>
    </xf>
    <xf numFmtId="192" fontId="22" fillId="0" borderId="0" xfId="17" applyNumberFormat="1" applyFont="1" applyFill="1" applyBorder="1" applyAlignment="1">
      <alignment horizontal="right" readingOrder="2"/>
    </xf>
    <xf numFmtId="192" fontId="22" fillId="0" borderId="2" xfId="17" applyNumberFormat="1" applyFont="1" applyFill="1" applyBorder="1" applyAlignment="1">
      <alignment horizontal="right" readingOrder="2"/>
    </xf>
    <xf numFmtId="0" fontId="22" fillId="0" borderId="2" xfId="0" applyFont="1" applyFill="1" applyBorder="1" applyAlignment="1">
      <alignment readingOrder="2"/>
    </xf>
    <xf numFmtId="0" fontId="22" fillId="0" borderId="0" xfId="0" applyFont="1" applyFill="1" applyBorder="1" applyAlignment="1">
      <alignment readingOrder="2"/>
    </xf>
    <xf numFmtId="0" fontId="22" fillId="0" borderId="2" xfId="0" applyFont="1" applyBorder="1" applyAlignment="1">
      <alignment readingOrder="2"/>
    </xf>
    <xf numFmtId="191" fontId="22" fillId="0" borderId="0" xfId="0" applyNumberFormat="1" applyFont="1" applyFill="1" applyBorder="1" applyAlignment="1">
      <alignment readingOrder="2"/>
    </xf>
    <xf numFmtId="172" fontId="22" fillId="0" borderId="0" xfId="0" applyNumberFormat="1" applyFont="1" applyFill="1" applyBorder="1" applyAlignment="1">
      <alignment horizontal="right" readingOrder="2"/>
    </xf>
    <xf numFmtId="0" fontId="22" fillId="0" borderId="0" xfId="0" applyFont="1" applyBorder="1" applyAlignment="1">
      <alignment readingOrder="2"/>
    </xf>
    <xf numFmtId="191" fontId="22" fillId="0" borderId="2" xfId="0" applyNumberFormat="1" applyFont="1" applyBorder="1" applyAlignment="1">
      <alignment readingOrder="2"/>
    </xf>
    <xf numFmtId="0" fontId="14" fillId="0" borderId="2" xfId="0" applyFont="1" applyBorder="1" applyAlignment="1">
      <alignment horizontal="right" vertical="center" readingOrder="2"/>
    </xf>
    <xf numFmtId="191" fontId="21" fillId="0" borderId="2" xfId="17" applyNumberFormat="1" applyFont="1" applyFill="1" applyBorder="1" applyAlignment="1">
      <alignment horizontal="right"/>
    </xf>
    <xf numFmtId="0" fontId="1" fillId="0" borderId="3" xfId="0" applyFont="1" applyBorder="1" applyAlignment="1">
      <alignment readingOrder="2"/>
    </xf>
    <xf numFmtId="3" fontId="1" fillId="0" borderId="9" xfId="0" applyNumberFormat="1" applyFont="1" applyBorder="1" applyAlignment="1">
      <alignment readingOrder="2"/>
    </xf>
    <xf numFmtId="3" fontId="1" fillId="0" borderId="9" xfId="0" applyNumberFormat="1" applyFont="1" applyFill="1" applyBorder="1" applyAlignment="1">
      <alignment readingOrder="2"/>
    </xf>
    <xf numFmtId="0" fontId="1" fillId="0" borderId="9" xfId="0" applyFont="1" applyBorder="1" applyAlignment="1">
      <alignment readingOrder="2"/>
    </xf>
    <xf numFmtId="0" fontId="1" fillId="0" borderId="1" xfId="0" applyFont="1" applyBorder="1" applyAlignment="1">
      <alignment readingOrder="2"/>
    </xf>
    <xf numFmtId="0" fontId="1" fillId="0" borderId="1" xfId="0" applyFont="1" applyBorder="1" applyAlignment="1">
      <alignment readingOrder="1"/>
    </xf>
    <xf numFmtId="0" fontId="1" fillId="0" borderId="0" xfId="0" applyFont="1" applyFill="1" applyAlignment="1">
      <alignment readingOrder="2"/>
    </xf>
    <xf numFmtId="0" fontId="1" fillId="0" borderId="0" xfId="0" applyFont="1" applyAlignment="1">
      <alignment readingOrder="1"/>
    </xf>
    <xf numFmtId="0" fontId="1" fillId="0" borderId="0" xfId="0" applyFont="1" applyBorder="1" applyAlignment="1">
      <alignment horizontal="left" readingOrder="1"/>
    </xf>
    <xf numFmtId="172" fontId="1" fillId="0" borderId="0" xfId="0" applyNumberFormat="1" applyFont="1" applyAlignment="1">
      <alignment readingOrder="2"/>
    </xf>
    <xf numFmtId="172" fontId="1" fillId="0" borderId="0" xfId="0" applyNumberFormat="1" applyFont="1" applyFill="1" applyAlignment="1">
      <alignment readingOrder="2"/>
    </xf>
    <xf numFmtId="2" fontId="0" fillId="0" borderId="0" xfId="0" applyNumberFormat="1" applyFont="1" applyAlignment="1">
      <alignment readingOrder="2"/>
    </xf>
    <xf numFmtId="0" fontId="20" fillId="0" borderId="0" xfId="0" applyFont="1" applyAlignment="1">
      <alignment/>
    </xf>
    <xf numFmtId="0" fontId="24" fillId="0" borderId="0" xfId="0" applyFont="1" applyAlignment="1">
      <alignment readingOrder="2"/>
    </xf>
    <xf numFmtId="0" fontId="20" fillId="0" borderId="0" xfId="0" applyFont="1" applyAlignment="1">
      <alignment readingOrder="2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readingOrder="2"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17" fillId="0" borderId="0" xfId="28" applyFont="1" applyAlignment="1">
      <alignment/>
    </xf>
    <xf numFmtId="0" fontId="14" fillId="0" borderId="2" xfId="0" applyFont="1" applyBorder="1" applyAlignment="1">
      <alignment readingOrder="2"/>
    </xf>
    <xf numFmtId="0" fontId="1" fillId="0" borderId="6" xfId="0" applyFont="1" applyFill="1" applyBorder="1" applyAlignment="1">
      <alignment readingOrder="2"/>
    </xf>
    <xf numFmtId="174" fontId="1" fillId="0" borderId="2" xfId="0" applyNumberFormat="1" applyFont="1" applyFill="1" applyBorder="1" applyAlignment="1">
      <alignment readingOrder="2"/>
    </xf>
    <xf numFmtId="186" fontId="21" fillId="0" borderId="6" xfId="17" applyNumberFormat="1" applyFont="1" applyFill="1" applyBorder="1" applyAlignment="1">
      <alignment horizontal="right"/>
    </xf>
    <xf numFmtId="186" fontId="21" fillId="0" borderId="2" xfId="17" applyNumberFormat="1" applyFont="1" applyFill="1" applyBorder="1" applyAlignment="1">
      <alignment horizontal="right"/>
    </xf>
    <xf numFmtId="186" fontId="21" fillId="0" borderId="0" xfId="17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right" readingOrder="2"/>
    </xf>
    <xf numFmtId="186" fontId="22" fillId="0" borderId="6" xfId="17" applyNumberFormat="1" applyFont="1" applyFill="1" applyBorder="1" applyAlignment="1">
      <alignment horizontal="right"/>
    </xf>
    <xf numFmtId="186" fontId="22" fillId="0" borderId="2" xfId="17" applyNumberFormat="1" applyFont="1" applyFill="1" applyBorder="1" applyAlignment="1">
      <alignment horizontal="right"/>
    </xf>
    <xf numFmtId="186" fontId="22" fillId="0" borderId="0" xfId="17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 readingOrder="2"/>
    </xf>
    <xf numFmtId="186" fontId="23" fillId="0" borderId="0" xfId="17" applyNumberFormat="1" applyFont="1" applyAlignment="1">
      <alignment horizontal="right" vertical="center"/>
    </xf>
    <xf numFmtId="186" fontId="22" fillId="0" borderId="2" xfId="17" applyNumberFormat="1" applyFont="1" applyFill="1" applyBorder="1" applyAlignment="1">
      <alignment horizontal="right" readingOrder="2"/>
    </xf>
    <xf numFmtId="186" fontId="23" fillId="0" borderId="2" xfId="17" applyNumberFormat="1" applyFont="1" applyBorder="1" applyAlignment="1">
      <alignment horizontal="right"/>
    </xf>
    <xf numFmtId="0" fontId="0" fillId="0" borderId="0" xfId="0" applyFont="1" applyAlignment="1">
      <alignment readingOrder="2"/>
    </xf>
    <xf numFmtId="173" fontId="0" fillId="0" borderId="0" xfId="0" applyNumberFormat="1" applyFont="1" applyAlignment="1">
      <alignment readingOrder="2"/>
    </xf>
    <xf numFmtId="0" fontId="24" fillId="0" borderId="0" xfId="0" applyFont="1" applyAlignment="1">
      <alignment horizontal="right" readingOrder="2"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readingOrder="2"/>
    </xf>
    <xf numFmtId="0" fontId="26" fillId="0" borderId="0" xfId="0" applyFont="1" applyAlignment="1">
      <alignment/>
    </xf>
    <xf numFmtId="0" fontId="26" fillId="0" borderId="0" xfId="0" applyFont="1" applyAlignment="1">
      <alignment readingOrder="2"/>
    </xf>
    <xf numFmtId="0" fontId="26" fillId="0" borderId="0" xfId="0" applyFont="1" applyBorder="1" applyAlignment="1">
      <alignment readingOrder="2"/>
    </xf>
    <xf numFmtId="0" fontId="26" fillId="0" borderId="0" xfId="0" applyFont="1" applyAlignment="1">
      <alignment horizontal="right" readingOrder="2"/>
    </xf>
    <xf numFmtId="0" fontId="26" fillId="0" borderId="0" xfId="0" applyFont="1" applyBorder="1" applyAlignment="1">
      <alignment/>
    </xf>
    <xf numFmtId="0" fontId="17" fillId="0" borderId="0" xfId="28" applyFont="1" applyAlignment="1">
      <alignment wrapText="1"/>
    </xf>
    <xf numFmtId="0" fontId="0" fillId="0" borderId="0" xfId="0" applyFont="1" applyBorder="1" applyAlignment="1">
      <alignment readingOrder="2"/>
    </xf>
    <xf numFmtId="0" fontId="0" fillId="0" borderId="0" xfId="0" applyFont="1" applyAlignment="1">
      <alignment readingOrder="2"/>
    </xf>
    <xf numFmtId="0" fontId="1" fillId="0" borderId="1" xfId="0" applyFont="1" applyBorder="1" applyAlignment="1">
      <alignment horizontal="left"/>
    </xf>
    <xf numFmtId="0" fontId="14" fillId="0" borderId="0" xfId="0" applyFont="1" applyBorder="1" applyAlignment="1">
      <alignment readingOrder="1"/>
    </xf>
    <xf numFmtId="0" fontId="0" fillId="0" borderId="5" xfId="0" applyFont="1" applyBorder="1" applyAlignment="1">
      <alignment readingOrder="2"/>
    </xf>
    <xf numFmtId="0" fontId="1" fillId="0" borderId="4" xfId="0" applyFont="1" applyBorder="1" applyAlignment="1">
      <alignment horizontal="centerContinuous" readingOrder="2"/>
    </xf>
    <xf numFmtId="0" fontId="0" fillId="0" borderId="5" xfId="0" applyFont="1" applyBorder="1" applyAlignment="1">
      <alignment horizontal="centerContinuous" readingOrder="2"/>
    </xf>
    <xf numFmtId="0" fontId="1" fillId="0" borderId="14" xfId="0" applyFont="1" applyBorder="1" applyAlignment="1">
      <alignment horizontal="centerContinuous" readingOrder="2"/>
    </xf>
    <xf numFmtId="0" fontId="0" fillId="0" borderId="0" xfId="0" applyFont="1" applyBorder="1" applyAlignment="1">
      <alignment readingOrder="1"/>
    </xf>
    <xf numFmtId="0" fontId="0" fillId="0" borderId="0" xfId="0" applyFont="1" applyBorder="1" applyAlignment="1">
      <alignment readingOrder="2"/>
    </xf>
    <xf numFmtId="0" fontId="0" fillId="0" borderId="2" xfId="0" applyFont="1" applyBorder="1" applyAlignment="1">
      <alignment readingOrder="2"/>
    </xf>
    <xf numFmtId="0" fontId="0" fillId="0" borderId="7" xfId="0" applyFont="1" applyBorder="1" applyAlignment="1">
      <alignment readingOrder="2"/>
    </xf>
    <xf numFmtId="0" fontId="0" fillId="0" borderId="7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readingOrder="2"/>
    </xf>
    <xf numFmtId="0" fontId="0" fillId="0" borderId="8" xfId="0" applyFont="1" applyBorder="1" applyAlignment="1">
      <alignment readingOrder="2"/>
    </xf>
    <xf numFmtId="0" fontId="0" fillId="0" borderId="8" xfId="0" applyFont="1" applyBorder="1" applyAlignment="1">
      <alignment readingOrder="1"/>
    </xf>
    <xf numFmtId="0" fontId="1" fillId="0" borderId="2" xfId="0" applyFont="1" applyBorder="1" applyAlignment="1">
      <alignment horizontal="center" readingOrder="2"/>
    </xf>
    <xf numFmtId="0" fontId="0" fillId="0" borderId="0" xfId="0" applyFont="1" applyBorder="1" applyAlignment="1">
      <alignment horizontal="center"/>
    </xf>
    <xf numFmtId="193" fontId="21" fillId="0" borderId="16" xfId="17" applyNumberFormat="1" applyFont="1" applyFill="1" applyBorder="1" applyAlignment="1">
      <alignment horizontal="right"/>
    </xf>
    <xf numFmtId="193" fontId="28" fillId="0" borderId="2" xfId="0" applyNumberFormat="1" applyFont="1" applyFill="1" applyBorder="1" applyAlignment="1">
      <alignment horizontal="right" readingOrder="2"/>
    </xf>
    <xf numFmtId="193" fontId="21" fillId="0" borderId="6" xfId="17" applyNumberFormat="1" applyFont="1" applyFill="1" applyBorder="1" applyAlignment="1">
      <alignment horizontal="right"/>
    </xf>
    <xf numFmtId="193" fontId="21" fillId="0" borderId="2" xfId="17" applyNumberFormat="1" applyFont="1" applyFill="1" applyBorder="1" applyAlignment="1">
      <alignment horizontal="right"/>
    </xf>
    <xf numFmtId="193" fontId="21" fillId="0" borderId="0" xfId="17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 vertical="center" readingOrder="2"/>
    </xf>
    <xf numFmtId="193" fontId="23" fillId="0" borderId="6" xfId="17" applyNumberFormat="1" applyFont="1" applyFill="1" applyBorder="1" applyAlignment="1">
      <alignment horizontal="right" vertical="center"/>
    </xf>
    <xf numFmtId="193" fontId="23" fillId="0" borderId="2" xfId="0" applyNumberFormat="1" applyFont="1" applyFill="1" applyBorder="1" applyAlignment="1">
      <alignment horizontal="right" vertical="center" readingOrder="2"/>
    </xf>
    <xf numFmtId="193" fontId="23" fillId="0" borderId="0" xfId="17" applyNumberFormat="1" applyFont="1" applyFill="1" applyAlignment="1">
      <alignment horizontal="right" vertical="center"/>
    </xf>
    <xf numFmtId="193" fontId="23" fillId="0" borderId="6" xfId="17" applyNumberFormat="1" applyFont="1" applyFill="1" applyBorder="1" applyAlignment="1">
      <alignment horizontal="right"/>
    </xf>
    <xf numFmtId="193" fontId="23" fillId="0" borderId="2" xfId="17" applyNumberFormat="1" applyFont="1" applyFill="1" applyBorder="1" applyAlignment="1">
      <alignment horizontal="right"/>
    </xf>
    <xf numFmtId="193" fontId="23" fillId="0" borderId="0" xfId="17" applyNumberFormat="1" applyFont="1" applyFill="1" applyBorder="1" applyAlignment="1">
      <alignment horizontal="right"/>
    </xf>
    <xf numFmtId="193" fontId="23" fillId="0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193" fontId="23" fillId="0" borderId="6" xfId="17" applyNumberFormat="1" applyFont="1" applyBorder="1" applyAlignment="1">
      <alignment horizontal="right" vertical="center"/>
    </xf>
    <xf numFmtId="193" fontId="23" fillId="0" borderId="2" xfId="0" applyNumberFormat="1" applyFont="1" applyBorder="1" applyAlignment="1">
      <alignment horizontal="right" vertical="center" readingOrder="2"/>
    </xf>
    <xf numFmtId="193" fontId="23" fillId="0" borderId="0" xfId="17" applyNumberFormat="1" applyFont="1" applyAlignment="1">
      <alignment horizontal="right" vertical="center"/>
    </xf>
    <xf numFmtId="193" fontId="23" fillId="0" borderId="6" xfId="17" applyNumberFormat="1" applyFont="1" applyBorder="1" applyAlignment="1">
      <alignment horizontal="right"/>
    </xf>
    <xf numFmtId="193" fontId="23" fillId="0" borderId="2" xfId="17" applyNumberFormat="1" applyFont="1" applyBorder="1" applyAlignment="1">
      <alignment horizontal="right"/>
    </xf>
    <xf numFmtId="193" fontId="23" fillId="0" borderId="0" xfId="17" applyNumberFormat="1" applyFont="1" applyBorder="1" applyAlignment="1">
      <alignment horizontal="right"/>
    </xf>
    <xf numFmtId="193" fontId="23" fillId="0" borderId="2" xfId="0" applyNumberFormat="1" applyFont="1" applyBorder="1" applyAlignment="1">
      <alignment horizontal="right"/>
    </xf>
    <xf numFmtId="193" fontId="23" fillId="0" borderId="6" xfId="0" applyNumberFormat="1" applyFont="1" applyBorder="1" applyAlignment="1">
      <alignment horizontal="right" vertical="center" readingOrder="2"/>
    </xf>
    <xf numFmtId="193" fontId="23" fillId="0" borderId="0" xfId="0" applyNumberFormat="1" applyFont="1" applyBorder="1" applyAlignment="1">
      <alignment horizontal="right"/>
    </xf>
    <xf numFmtId="193" fontId="23" fillId="0" borderId="0" xfId="17" applyNumberFormat="1" applyFont="1" applyAlignment="1" quotePrefix="1">
      <alignment horizontal="right" vertical="center"/>
    </xf>
    <xf numFmtId="193" fontId="23" fillId="0" borderId="2" xfId="17" applyNumberFormat="1" applyFont="1" applyBorder="1" applyAlignment="1">
      <alignment horizontal="right" vertical="center"/>
    </xf>
    <xf numFmtId="193" fontId="23" fillId="0" borderId="6" xfId="17" applyNumberFormat="1" applyFont="1" applyBorder="1" applyAlignment="1" quotePrefix="1">
      <alignment horizontal="right" vertical="center"/>
    </xf>
    <xf numFmtId="194" fontId="23" fillId="0" borderId="6" xfId="17" applyNumberFormat="1" applyFont="1" applyBorder="1" applyAlignment="1">
      <alignment horizontal="right" vertical="center"/>
    </xf>
    <xf numFmtId="49" fontId="23" fillId="0" borderId="2" xfId="17" applyNumberFormat="1" applyFont="1" applyBorder="1" applyAlignment="1">
      <alignment horizontal="right" vertical="center"/>
    </xf>
    <xf numFmtId="194" fontId="23" fillId="0" borderId="2" xfId="0" applyNumberFormat="1" applyFont="1" applyBorder="1" applyAlignment="1">
      <alignment horizontal="right" vertical="center" readingOrder="2"/>
    </xf>
    <xf numFmtId="193" fontId="23" fillId="0" borderId="6" xfId="0" applyNumberFormat="1" applyFont="1" applyBorder="1" applyAlignment="1">
      <alignment horizontal="right" vertical="center"/>
    </xf>
    <xf numFmtId="193" fontId="23" fillId="0" borderId="2" xfId="0" applyNumberFormat="1" applyFont="1" applyBorder="1" applyAlignment="1">
      <alignment horizontal="right" vertical="center"/>
    </xf>
    <xf numFmtId="193" fontId="28" fillId="0" borderId="2" xfId="0" applyNumberFormat="1" applyFont="1" applyBorder="1" applyAlignment="1">
      <alignment horizontal="right" vertical="center" readingOrder="2"/>
    </xf>
    <xf numFmtId="0" fontId="14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readingOrder="2"/>
    </xf>
    <xf numFmtId="3" fontId="0" fillId="0" borderId="9" xfId="0" applyNumberFormat="1" applyFont="1" applyBorder="1" applyAlignment="1">
      <alignment readingOrder="2"/>
    </xf>
    <xf numFmtId="3" fontId="0" fillId="0" borderId="3" xfId="0" applyNumberFormat="1" applyFont="1" applyBorder="1" applyAlignment="1">
      <alignment readingOrder="2"/>
    </xf>
    <xf numFmtId="3" fontId="0" fillId="0" borderId="1" xfId="0" applyNumberFormat="1" applyFont="1" applyBorder="1" applyAlignment="1">
      <alignment readingOrder="2"/>
    </xf>
    <xf numFmtId="0" fontId="0" fillId="0" borderId="1" xfId="0" applyFont="1" applyBorder="1" applyAlignment="1">
      <alignment readingOrder="1"/>
    </xf>
    <xf numFmtId="0" fontId="0" fillId="0" borderId="0" xfId="0" applyFont="1" applyAlignment="1">
      <alignment readingOrder="1"/>
    </xf>
    <xf numFmtId="3" fontId="0" fillId="0" borderId="0" xfId="0" applyNumberFormat="1" applyFont="1" applyAlignment="1">
      <alignment readingOrder="2"/>
    </xf>
    <xf numFmtId="0" fontId="0" fillId="0" borderId="0" xfId="0" applyFont="1" applyAlignment="1">
      <alignment readingOrder="1"/>
    </xf>
    <xf numFmtId="3" fontId="0" fillId="2" borderId="0" xfId="0" applyNumberFormat="1" applyFont="1" applyFill="1" applyAlignment="1">
      <alignment readingOrder="2"/>
    </xf>
    <xf numFmtId="0" fontId="17" fillId="0" borderId="0" xfId="28" applyFont="1" applyAlignment="1">
      <alignment/>
    </xf>
    <xf numFmtId="0" fontId="17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6" xfId="0" applyFont="1" applyBorder="1" applyAlignment="1">
      <alignment horizontal="centerContinuous" vertical="top"/>
    </xf>
    <xf numFmtId="0" fontId="0" fillId="0" borderId="2" xfId="0" applyFont="1" applyBorder="1" applyAlignment="1">
      <alignment horizontal="centerContinuous" vertical="top" readingOrder="2"/>
    </xf>
    <xf numFmtId="0" fontId="0" fillId="0" borderId="2" xfId="0" applyFont="1" applyBorder="1" applyAlignment="1">
      <alignment horizontal="centerContinuous" vertical="top"/>
    </xf>
    <xf numFmtId="0" fontId="0" fillId="0" borderId="17" xfId="0" applyFont="1" applyBorder="1" applyAlignment="1">
      <alignment horizontal="centerContinuous" readingOrder="2"/>
    </xf>
    <xf numFmtId="0" fontId="1" fillId="0" borderId="2" xfId="0" applyFont="1" applyBorder="1" applyAlignment="1">
      <alignment horizontal="centerContinuous" vertical="top" readingOrder="2"/>
    </xf>
    <xf numFmtId="0" fontId="1" fillId="0" borderId="6" xfId="0" applyFont="1" applyBorder="1" applyAlignment="1">
      <alignment horizontal="centerContinuous" vertical="top" readingOrder="2"/>
    </xf>
    <xf numFmtId="0" fontId="0" fillId="0" borderId="0" xfId="0" applyFont="1" applyBorder="1" applyAlignment="1">
      <alignment horizontal="centerContinuous" vertical="top"/>
    </xf>
    <xf numFmtId="0" fontId="0" fillId="0" borderId="6" xfId="0" applyFont="1" applyFill="1" applyBorder="1" applyAlignment="1">
      <alignment horizontal="center" readingOrder="2"/>
    </xf>
    <xf numFmtId="0" fontId="0" fillId="0" borderId="2" xfId="0" applyFont="1" applyFill="1" applyBorder="1" applyAlignment="1">
      <alignment horizontal="center" vertical="center" wrapText="1" readingOrder="2"/>
    </xf>
    <xf numFmtId="0" fontId="0" fillId="0" borderId="6" xfId="0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 readingOrder="2"/>
    </xf>
    <xf numFmtId="49" fontId="0" fillId="0" borderId="2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Border="1" applyAlignment="1">
      <alignment readingOrder="2"/>
    </xf>
    <xf numFmtId="172" fontId="22" fillId="0" borderId="6" xfId="17" applyNumberFormat="1" applyFont="1" applyFill="1" applyBorder="1" applyAlignment="1">
      <alignment horizontal="right"/>
    </xf>
    <xf numFmtId="186" fontId="23" fillId="0" borderId="2" xfId="0" applyNumberFormat="1" applyFont="1" applyBorder="1" applyAlignment="1">
      <alignment horizontal="right"/>
    </xf>
    <xf numFmtId="186" fontId="0" fillId="0" borderId="0" xfId="0" applyNumberFormat="1" applyFont="1" applyAlignment="1">
      <alignment readingOrder="2"/>
    </xf>
    <xf numFmtId="0" fontId="29" fillId="0" borderId="0" xfId="0" applyFont="1" applyAlignment="1">
      <alignment readingOrder="2"/>
    </xf>
    <xf numFmtId="0" fontId="2" fillId="0" borderId="0" xfId="0" applyFont="1" applyBorder="1" applyAlignment="1">
      <alignment horizontal="right" readingOrder="2"/>
    </xf>
    <xf numFmtId="0" fontId="3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18" xfId="0" applyFont="1" applyBorder="1" applyAlignment="1">
      <alignment horizontal="centerContinuous" readingOrder="2"/>
    </xf>
    <xf numFmtId="0" fontId="1" fillId="0" borderId="5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 readingOrder="2"/>
    </xf>
    <xf numFmtId="0" fontId="1" fillId="0" borderId="2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 vertical="center" readingOrder="1"/>
    </xf>
    <xf numFmtId="0" fontId="1" fillId="0" borderId="18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 readingOrder="2"/>
    </xf>
    <xf numFmtId="0" fontId="1" fillId="0" borderId="2" xfId="0" applyFont="1" applyBorder="1" applyAlignment="1">
      <alignment horizontal="centerContinuous" vertical="center" readingOrder="1"/>
    </xf>
    <xf numFmtId="0" fontId="1" fillId="0" borderId="0" xfId="0" applyFont="1" applyBorder="1" applyAlignment="1">
      <alignment horizontal="centerContinuous" vertical="center" readingOrder="1"/>
    </xf>
    <xf numFmtId="0" fontId="1" fillId="0" borderId="0" xfId="0" applyFont="1" applyBorder="1" applyAlignment="1">
      <alignment horizontal="centerContinuous" readingOrder="2"/>
    </xf>
    <xf numFmtId="0" fontId="1" fillId="0" borderId="17" xfId="0" applyFont="1" applyBorder="1" applyAlignment="1">
      <alignment horizontal="centerContinuous"/>
    </xf>
    <xf numFmtId="0" fontId="1" fillId="0" borderId="6" xfId="0" applyFont="1" applyBorder="1" applyAlignment="1">
      <alignment horizontal="left"/>
    </xf>
    <xf numFmtId="0" fontId="31" fillId="0" borderId="17" xfId="0" applyFont="1" applyBorder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 readingOrder="1"/>
    </xf>
    <xf numFmtId="0" fontId="0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 readingOrder="1"/>
    </xf>
    <xf numFmtId="0" fontId="31" fillId="0" borderId="10" xfId="0" applyFont="1" applyBorder="1" applyAlignment="1">
      <alignment horizontal="centerContinuous"/>
    </xf>
    <xf numFmtId="0" fontId="31" fillId="0" borderId="8" xfId="0" applyFont="1" applyBorder="1" applyAlignment="1">
      <alignment horizontal="centerContinuous"/>
    </xf>
    <xf numFmtId="0" fontId="1" fillId="0" borderId="12" xfId="0" applyFont="1" applyBorder="1" applyAlignment="1">
      <alignment horizontal="center" readingOrder="2"/>
    </xf>
    <xf numFmtId="0" fontId="1" fillId="0" borderId="21" xfId="0" applyFont="1" applyBorder="1" applyAlignment="1">
      <alignment horizontal="center" readingOrder="2"/>
    </xf>
    <xf numFmtId="0" fontId="1" fillId="0" borderId="0" xfId="0" applyFont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readingOrder="2"/>
    </xf>
    <xf numFmtId="0" fontId="1" fillId="0" borderId="6" xfId="0" applyFont="1" applyBorder="1" applyAlignment="1">
      <alignment horizontal="center" readingOrder="2"/>
    </xf>
    <xf numFmtId="0" fontId="31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7" xfId="0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0" xfId="0" applyFont="1" applyAlignment="1">
      <alignment/>
    </xf>
    <xf numFmtId="0" fontId="3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 readingOrder="2"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196" fontId="1" fillId="0" borderId="12" xfId="0" applyNumberFormat="1" applyFont="1" applyBorder="1" applyAlignment="1">
      <alignment/>
    </xf>
    <xf numFmtId="196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3" fillId="0" borderId="2" xfId="0" applyFont="1" applyBorder="1" applyAlignment="1">
      <alignment horizontal="right"/>
    </xf>
    <xf numFmtId="196" fontId="32" fillId="0" borderId="0" xfId="17" applyNumberFormat="1" applyFont="1" applyBorder="1" applyAlignment="1">
      <alignment/>
    </xf>
    <xf numFmtId="195" fontId="32" fillId="0" borderId="0" xfId="0" applyNumberFormat="1" applyFont="1" applyBorder="1" applyAlignment="1">
      <alignment/>
    </xf>
    <xf numFmtId="196" fontId="32" fillId="0" borderId="0" xfId="17" applyNumberFormat="1" applyFont="1" applyBorder="1" applyAlignment="1">
      <alignment horizontal="right"/>
    </xf>
    <xf numFmtId="195" fontId="32" fillId="0" borderId="0" xfId="0" applyNumberFormat="1" applyFont="1" applyBorder="1" applyAlignment="1">
      <alignment horizontal="right"/>
    </xf>
    <xf numFmtId="195" fontId="32" fillId="0" borderId="0" xfId="17" applyNumberFormat="1" applyFont="1" applyBorder="1" applyAlignment="1">
      <alignment horizontal="right"/>
    </xf>
    <xf numFmtId="0" fontId="23" fillId="0" borderId="6" xfId="0" applyFont="1" applyBorder="1" applyAlignment="1">
      <alignment horizontal="left"/>
    </xf>
    <xf numFmtId="0" fontId="33" fillId="0" borderId="2" xfId="0" applyFont="1" applyBorder="1" applyAlignment="1">
      <alignment horizontal="right"/>
    </xf>
    <xf numFmtId="196" fontId="1" fillId="0" borderId="0" xfId="0" applyNumberFormat="1" applyFont="1" applyBorder="1" applyAlignment="1">
      <alignment horizontal="right" readingOrder="2"/>
    </xf>
    <xf numFmtId="196" fontId="31" fillId="0" borderId="0" xfId="0" applyNumberFormat="1" applyFont="1" applyBorder="1" applyAlignment="1">
      <alignment/>
    </xf>
    <xf numFmtId="195" fontId="31" fillId="0" borderId="0" xfId="0" applyNumberFormat="1" applyFont="1" applyBorder="1" applyAlignment="1">
      <alignment/>
    </xf>
    <xf numFmtId="196" fontId="31" fillId="0" borderId="0" xfId="17" applyNumberFormat="1" applyFont="1" applyBorder="1" applyAlignment="1">
      <alignment/>
    </xf>
    <xf numFmtId="196" fontId="31" fillId="0" borderId="0" xfId="17" applyNumberFormat="1" applyFont="1" applyBorder="1" applyAlignment="1">
      <alignment horizontal="right"/>
    </xf>
    <xf numFmtId="195" fontId="31" fillId="0" borderId="0" xfId="0" applyNumberFormat="1" applyFont="1" applyBorder="1" applyAlignment="1">
      <alignment horizontal="left"/>
    </xf>
    <xf numFmtId="195" fontId="0" fillId="0" borderId="0" xfId="0" applyNumberFormat="1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196" fontId="35" fillId="0" borderId="0" xfId="0" applyNumberFormat="1" applyFont="1" applyBorder="1" applyAlignment="1">
      <alignment horizontal="right" readingOrder="2"/>
    </xf>
    <xf numFmtId="195" fontId="37" fillId="0" borderId="0" xfId="0" applyNumberFormat="1" applyFont="1" applyBorder="1" applyAlignment="1">
      <alignment horizontal="left"/>
    </xf>
    <xf numFmtId="0" fontId="23" fillId="0" borderId="6" xfId="0" applyFont="1" applyBorder="1" applyAlignment="1" quotePrefix="1">
      <alignment horizontal="left"/>
    </xf>
    <xf numFmtId="0" fontId="31" fillId="0" borderId="0" xfId="0" applyFont="1" applyBorder="1" applyAlignment="1">
      <alignment/>
    </xf>
    <xf numFmtId="195" fontId="33" fillId="0" borderId="0" xfId="0" applyNumberFormat="1" applyFont="1" applyBorder="1" applyAlignment="1">
      <alignment horizontal="right"/>
    </xf>
    <xf numFmtId="195" fontId="33" fillId="0" borderId="0" xfId="0" applyNumberFormat="1" applyFont="1" applyBorder="1" applyAlignment="1">
      <alignment/>
    </xf>
    <xf numFmtId="196" fontId="33" fillId="0" borderId="0" xfId="17" applyNumberFormat="1" applyFont="1" applyBorder="1" applyAlignment="1">
      <alignment/>
    </xf>
    <xf numFmtId="196" fontId="33" fillId="0" borderId="0" xfId="17" applyNumberFormat="1" applyFont="1" applyBorder="1" applyAlignment="1">
      <alignment horizontal="right"/>
    </xf>
    <xf numFmtId="0" fontId="33" fillId="0" borderId="6" xfId="0" applyFont="1" applyBorder="1" applyAlignment="1" quotePrefix="1">
      <alignment horizontal="left"/>
    </xf>
    <xf numFmtId="195" fontId="32" fillId="0" borderId="0" xfId="0" applyNumberFormat="1" applyFont="1" applyFill="1" applyBorder="1" applyAlignment="1">
      <alignment/>
    </xf>
    <xf numFmtId="195" fontId="32" fillId="0" borderId="2" xfId="17" applyNumberFormat="1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196" fontId="32" fillId="0" borderId="9" xfId="17" applyNumberFormat="1" applyFont="1" applyBorder="1" applyAlignment="1">
      <alignment/>
    </xf>
    <xf numFmtId="195" fontId="32" fillId="0" borderId="1" xfId="0" applyNumberFormat="1" applyFont="1" applyBorder="1" applyAlignment="1">
      <alignment horizontal="right"/>
    </xf>
    <xf numFmtId="195" fontId="32" fillId="0" borderId="1" xfId="0" applyNumberFormat="1" applyFont="1" applyBorder="1" applyAlignment="1">
      <alignment/>
    </xf>
    <xf numFmtId="196" fontId="32" fillId="0" borderId="1" xfId="17" applyNumberFormat="1" applyFont="1" applyBorder="1" applyAlignment="1">
      <alignment/>
    </xf>
    <xf numFmtId="196" fontId="32" fillId="0" borderId="1" xfId="17" applyNumberFormat="1" applyFont="1" applyBorder="1" applyAlignment="1">
      <alignment horizontal="right"/>
    </xf>
    <xf numFmtId="195" fontId="32" fillId="0" borderId="3" xfId="17" applyNumberFormat="1" applyFont="1" applyBorder="1" applyAlignment="1">
      <alignment horizontal="right"/>
    </xf>
    <xf numFmtId="0" fontId="23" fillId="0" borderId="9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 readingOrder="2"/>
    </xf>
    <xf numFmtId="0" fontId="1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20" xfId="0" applyFont="1" applyBorder="1" applyAlignment="1">
      <alignment horizontal="center" readingOrder="2"/>
    </xf>
    <xf numFmtId="197" fontId="1" fillId="0" borderId="0" xfId="17" applyNumberFormat="1" applyFont="1" applyBorder="1" applyAlignment="1">
      <alignment horizontal="centerContinuous" readingOrder="2"/>
    </xf>
    <xf numFmtId="0" fontId="39" fillId="0" borderId="0" xfId="0" applyFont="1" applyBorder="1" applyAlignment="1">
      <alignment horizontal="centerContinuous"/>
    </xf>
    <xf numFmtId="0" fontId="39" fillId="0" borderId="1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 readingOrder="2"/>
    </xf>
    <xf numFmtId="0" fontId="1" fillId="0" borderId="17" xfId="0" applyFont="1" applyBorder="1" applyAlignment="1">
      <alignment horizontal="centerContinuous" readingOrder="2"/>
    </xf>
    <xf numFmtId="197" fontId="40" fillId="0" borderId="0" xfId="17" applyNumberFormat="1" applyFont="1" applyBorder="1" applyAlignment="1">
      <alignment horizontal="centerContinuous"/>
    </xf>
    <xf numFmtId="0" fontId="40" fillId="0" borderId="0" xfId="0" applyFont="1" applyBorder="1" applyAlignment="1">
      <alignment horizontal="centerContinuous"/>
    </xf>
    <xf numFmtId="0" fontId="31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197" fontId="0" fillId="0" borderId="0" xfId="17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197" fontId="0" fillId="0" borderId="8" xfId="17" applyNumberFormat="1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39" fillId="0" borderId="17" xfId="0" applyFont="1" applyBorder="1" applyAlignment="1">
      <alignment horizontal="center"/>
    </xf>
    <xf numFmtId="0" fontId="31" fillId="0" borderId="8" xfId="0" applyFont="1" applyBorder="1" applyAlignment="1">
      <alignment horizontal="centerContinuous" vertical="top"/>
    </xf>
    <xf numFmtId="197" fontId="0" fillId="0" borderId="8" xfId="17" applyNumberFormat="1" applyFont="1" applyBorder="1" applyAlignment="1">
      <alignment horizontal="centerContinuous" vertical="top"/>
    </xf>
    <xf numFmtId="0" fontId="31" fillId="0" borderId="7" xfId="0" applyFont="1" applyBorder="1" applyAlignment="1">
      <alignment horizontal="centerContinuous" vertical="top"/>
    </xf>
    <xf numFmtId="170" fontId="1" fillId="0" borderId="2" xfId="19" applyFont="1" applyBorder="1" applyAlignment="1">
      <alignment horizontal="center" readingOrder="2"/>
    </xf>
    <xf numFmtId="0" fontId="1" fillId="0" borderId="16" xfId="0" applyFont="1" applyBorder="1" applyAlignment="1">
      <alignment horizontal="centerContinuous" readingOrder="2"/>
    </xf>
    <xf numFmtId="0" fontId="1" fillId="0" borderId="21" xfId="0" applyFont="1" applyBorder="1" applyAlignment="1">
      <alignment horizontal="centerContinuous" readingOrder="2"/>
    </xf>
    <xf numFmtId="0" fontId="1" fillId="0" borderId="2" xfId="0" applyFont="1" applyBorder="1" applyAlignment="1">
      <alignment vertical="center"/>
    </xf>
    <xf numFmtId="197" fontId="39" fillId="0" borderId="2" xfId="17" applyNumberFormat="1" applyFont="1" applyBorder="1" applyAlignment="1">
      <alignment horizontal="center" vertical="center"/>
    </xf>
    <xf numFmtId="197" fontId="1" fillId="0" borderId="2" xfId="17" applyNumberFormat="1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0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 readingOrder="2"/>
    </xf>
    <xf numFmtId="0" fontId="0" fillId="0" borderId="17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97" fontId="0" fillId="0" borderId="2" xfId="17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" vertical="center"/>
    </xf>
    <xf numFmtId="197" fontId="0" fillId="0" borderId="2" xfId="17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7" fontId="0" fillId="0" borderId="10" xfId="17" applyNumberFormat="1" applyFont="1" applyBorder="1" applyAlignment="1">
      <alignment horizontal="center" vertical="center"/>
    </xf>
    <xf numFmtId="0" fontId="31" fillId="0" borderId="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22" fillId="0" borderId="7" xfId="0" applyFont="1" applyBorder="1" applyAlignment="1">
      <alignment/>
    </xf>
    <xf numFmtId="0" fontId="23" fillId="0" borderId="7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5" xfId="0" applyFont="1" applyBorder="1" applyAlignment="1" quotePrefix="1">
      <alignment horizontal="center"/>
    </xf>
    <xf numFmtId="0" fontId="23" fillId="0" borderId="8" xfId="0" applyFont="1" applyBorder="1" applyAlignment="1" quotePrefix="1">
      <alignment horizontal="centerContinuous"/>
    </xf>
    <xf numFmtId="0" fontId="23" fillId="0" borderId="22" xfId="0" applyFont="1" applyBorder="1" applyAlignment="1" quotePrefix="1">
      <alignment horizontal="center"/>
    </xf>
    <xf numFmtId="0" fontId="22" fillId="0" borderId="8" xfId="0" applyFont="1" applyBorder="1" applyAlignment="1">
      <alignment/>
    </xf>
    <xf numFmtId="0" fontId="19" fillId="0" borderId="2" xfId="0" applyFont="1" applyBorder="1" applyAlignment="1">
      <alignment/>
    </xf>
    <xf numFmtId="170" fontId="1" fillId="0" borderId="16" xfId="19" applyFont="1" applyBorder="1" applyAlignment="1">
      <alignment horizontal="right" readingOrder="2"/>
    </xf>
    <xf numFmtId="0" fontId="22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198" fontId="32" fillId="0" borderId="6" xfId="17" applyNumberFormat="1" applyFont="1" applyBorder="1" applyAlignment="1">
      <alignment/>
    </xf>
    <xf numFmtId="198" fontId="32" fillId="0" borderId="0" xfId="17" applyNumberFormat="1" applyFont="1" applyBorder="1" applyAlignment="1">
      <alignment/>
    </xf>
    <xf numFmtId="0" fontId="32" fillId="0" borderId="0" xfId="0" applyFont="1" applyBorder="1" applyAlignment="1">
      <alignment/>
    </xf>
    <xf numFmtId="2" fontId="32" fillId="0" borderId="0" xfId="17" applyNumberFormat="1" applyFont="1" applyBorder="1" applyAlignment="1">
      <alignment horizontal="right"/>
    </xf>
    <xf numFmtId="199" fontId="32" fillId="0" borderId="0" xfId="17" applyNumberFormat="1" applyFont="1" applyBorder="1" applyAlignment="1">
      <alignment horizontal="right"/>
    </xf>
    <xf numFmtId="198" fontId="32" fillId="0" borderId="0" xfId="17" applyNumberFormat="1" applyFont="1" applyBorder="1" applyAlignment="1">
      <alignment horizontal="centerContinuous"/>
    </xf>
    <xf numFmtId="200" fontId="32" fillId="0" borderId="0" xfId="17" applyNumberFormat="1" applyFont="1" applyBorder="1" applyAlignment="1">
      <alignment horizontal="right"/>
    </xf>
    <xf numFmtId="197" fontId="32" fillId="0" borderId="2" xfId="17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2" fontId="32" fillId="0" borderId="0" xfId="17" applyNumberFormat="1" applyFont="1" applyBorder="1" applyAlignment="1">
      <alignment/>
    </xf>
    <xf numFmtId="0" fontId="4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 readingOrder="2"/>
    </xf>
    <xf numFmtId="198" fontId="1" fillId="0" borderId="0" xfId="17" applyNumberFormat="1" applyFont="1" applyBorder="1" applyAlignment="1">
      <alignment horizontal="centerContinuous"/>
    </xf>
    <xf numFmtId="177" fontId="1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 horizontal="left"/>
    </xf>
    <xf numFmtId="200" fontId="1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41" fillId="0" borderId="0" xfId="0" applyFont="1" applyAlignment="1">
      <alignment horizontal="left"/>
    </xf>
    <xf numFmtId="2" fontId="32" fillId="0" borderId="0" xfId="0" applyNumberFormat="1" applyFont="1" applyBorder="1" applyAlignment="1">
      <alignment/>
    </xf>
    <xf numFmtId="201" fontId="32" fillId="0" borderId="6" xfId="17" applyNumberFormat="1" applyFont="1" applyBorder="1" applyAlignment="1">
      <alignment/>
    </xf>
    <xf numFmtId="0" fontId="35" fillId="0" borderId="6" xfId="0" applyFont="1" applyBorder="1" applyAlignment="1">
      <alignment horizontal="right" readingOrder="2"/>
    </xf>
    <xf numFmtId="0" fontId="1" fillId="0" borderId="0" xfId="0" applyFont="1" applyAlignment="1">
      <alignment horizontal="right"/>
    </xf>
    <xf numFmtId="2" fontId="1" fillId="0" borderId="0" xfId="0" applyNumberFormat="1" applyFont="1" applyBorder="1" applyAlignment="1">
      <alignment/>
    </xf>
    <xf numFmtId="199" fontId="1" fillId="0" borderId="0" xfId="17" applyNumberFormat="1" applyFont="1" applyBorder="1" applyAlignment="1">
      <alignment horizontal="centerContinuous"/>
    </xf>
    <xf numFmtId="200" fontId="1" fillId="0" borderId="0" xfId="17" applyNumberFormat="1" applyFont="1" applyBorder="1" applyAlignment="1">
      <alignment horizontal="right"/>
    </xf>
    <xf numFmtId="0" fontId="37" fillId="0" borderId="2" xfId="0" applyFont="1" applyBorder="1" applyAlignment="1">
      <alignment/>
    </xf>
    <xf numFmtId="199" fontId="22" fillId="0" borderId="0" xfId="17" applyNumberFormat="1" applyFont="1" applyBorder="1" applyAlignment="1">
      <alignment horizontal="right"/>
    </xf>
    <xf numFmtId="174" fontId="32" fillId="0" borderId="0" xfId="0" applyNumberFormat="1" applyFont="1" applyBorder="1" applyAlignment="1">
      <alignment/>
    </xf>
    <xf numFmtId="197" fontId="32" fillId="0" borderId="2" xfId="17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198" fontId="22" fillId="0" borderId="0" xfId="17" applyNumberFormat="1" applyFont="1" applyBorder="1" applyAlignment="1">
      <alignment/>
    </xf>
    <xf numFmtId="174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00" fontId="22" fillId="0" borderId="0" xfId="17" applyNumberFormat="1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198" fontId="32" fillId="0" borderId="0" xfId="17" applyNumberFormat="1" applyFont="1" applyAlignment="1">
      <alignment/>
    </xf>
    <xf numFmtId="174" fontId="32" fillId="0" borderId="0" xfId="17" applyNumberFormat="1" applyFont="1" applyAlignment="1">
      <alignment/>
    </xf>
    <xf numFmtId="198" fontId="32" fillId="0" borderId="9" xfId="17" applyNumberFormat="1" applyFont="1" applyBorder="1" applyAlignment="1">
      <alignment/>
    </xf>
    <xf numFmtId="198" fontId="32" fillId="0" borderId="1" xfId="17" applyNumberFormat="1" applyFont="1" applyBorder="1" applyAlignment="1">
      <alignment/>
    </xf>
    <xf numFmtId="174" fontId="32" fillId="0" borderId="1" xfId="17" applyNumberFormat="1" applyFont="1" applyBorder="1" applyAlignment="1">
      <alignment/>
    </xf>
    <xf numFmtId="2" fontId="32" fillId="0" borderId="1" xfId="0" applyNumberFormat="1" applyFont="1" applyBorder="1" applyAlignment="1">
      <alignment/>
    </xf>
    <xf numFmtId="200" fontId="32" fillId="0" borderId="1" xfId="17" applyNumberFormat="1" applyFont="1" applyBorder="1" applyAlignment="1">
      <alignment horizontal="right"/>
    </xf>
    <xf numFmtId="197" fontId="32" fillId="0" borderId="3" xfId="17" applyNumberFormat="1" applyFont="1" applyBorder="1" applyAlignment="1">
      <alignment/>
    </xf>
    <xf numFmtId="0" fontId="23" fillId="0" borderId="9" xfId="0" applyFont="1" applyBorder="1" applyAlignment="1">
      <alignment horizontal="left"/>
    </xf>
    <xf numFmtId="0" fontId="1" fillId="0" borderId="0" xfId="0" applyFont="1" applyAlignment="1">
      <alignment horizontal="right" readingOrder="2"/>
    </xf>
    <xf numFmtId="177" fontId="1" fillId="0" borderId="0" xfId="17" applyNumberFormat="1" applyFont="1" applyAlignment="1">
      <alignment/>
    </xf>
    <xf numFmtId="0" fontId="0" fillId="0" borderId="0" xfId="0" applyFont="1" applyAlignment="1">
      <alignment horizontal="left"/>
    </xf>
    <xf numFmtId="177" fontId="1" fillId="0" borderId="0" xfId="17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0" fontId="24" fillId="0" borderId="0" xfId="19" applyFont="1" applyBorder="1" applyAlignment="1">
      <alignment horizontal="right" readingOrder="2"/>
    </xf>
    <xf numFmtId="0" fontId="26" fillId="0" borderId="0" xfId="0" applyFont="1" applyAlignment="1">
      <alignment/>
    </xf>
    <xf numFmtId="0" fontId="2" fillId="0" borderId="0" xfId="33" applyFont="1" applyAlignment="1">
      <alignment readingOrder="2"/>
      <protection/>
    </xf>
    <xf numFmtId="0" fontId="44" fillId="0" borderId="0" xfId="33" applyFont="1">
      <alignment/>
      <protection/>
    </xf>
    <xf numFmtId="0" fontId="1" fillId="0" borderId="0" xfId="33" applyFont="1">
      <alignment/>
      <protection/>
    </xf>
    <xf numFmtId="0" fontId="14" fillId="0" borderId="0" xfId="33" applyFont="1" applyAlignment="1">
      <alignment/>
      <protection/>
    </xf>
    <xf numFmtId="0" fontId="2" fillId="0" borderId="0" xfId="33" applyFont="1" applyAlignment="1">
      <alignment horizontal="right" readingOrder="2"/>
      <protection/>
    </xf>
    <xf numFmtId="0" fontId="1" fillId="0" borderId="0" xfId="33" applyFont="1" applyAlignment="1">
      <alignment horizontal="right"/>
      <protection/>
    </xf>
    <xf numFmtId="0" fontId="1" fillId="0" borderId="0" xfId="33" applyFont="1" applyAlignment="1">
      <alignment horizontal="left"/>
      <protection/>
    </xf>
    <xf numFmtId="0" fontId="14" fillId="0" borderId="0" xfId="33" applyFont="1" applyAlignment="1">
      <alignment horizontal="left"/>
      <protection/>
    </xf>
    <xf numFmtId="0" fontId="45" fillId="0" borderId="1" xfId="33" applyFont="1" applyFill="1" applyBorder="1" applyAlignment="1">
      <alignment horizontal="centerContinuous"/>
      <protection/>
    </xf>
    <xf numFmtId="0" fontId="1" fillId="0" borderId="1" xfId="33" applyFont="1" applyBorder="1" applyAlignment="1">
      <alignment horizontal="centerContinuous"/>
      <protection/>
    </xf>
    <xf numFmtId="0" fontId="19" fillId="0" borderId="1" xfId="33" applyFont="1" applyBorder="1" applyAlignment="1">
      <alignment horizontal="centerContinuous"/>
      <protection/>
    </xf>
    <xf numFmtId="0" fontId="15" fillId="0" borderId="1" xfId="33" applyFont="1" applyBorder="1" applyAlignment="1">
      <alignment horizontal="centerContinuous" vertical="center"/>
      <protection/>
    </xf>
    <xf numFmtId="0" fontId="39" fillId="0" borderId="5" xfId="33" applyFont="1" applyBorder="1" applyAlignment="1">
      <alignment/>
      <protection/>
    </xf>
    <xf numFmtId="0" fontId="39" fillId="0" borderId="20" xfId="33" applyFont="1" applyBorder="1" applyAlignment="1">
      <alignment/>
      <protection/>
    </xf>
    <xf numFmtId="0" fontId="1" fillId="0" borderId="6" xfId="33" applyFont="1" applyBorder="1" applyAlignment="1">
      <alignment horizontal="centerContinuous" readingOrder="2"/>
      <protection/>
    </xf>
    <xf numFmtId="0" fontId="1" fillId="0" borderId="0" xfId="33" applyFont="1" applyBorder="1" applyAlignment="1">
      <alignment horizontal="centerContinuous"/>
      <protection/>
    </xf>
    <xf numFmtId="0" fontId="1" fillId="0" borderId="0" xfId="33" applyFont="1" applyAlignment="1">
      <alignment horizontal="centerContinuous"/>
      <protection/>
    </xf>
    <xf numFmtId="0" fontId="1" fillId="0" borderId="17" xfId="33" applyFont="1" applyBorder="1" applyAlignment="1">
      <alignment horizontal="centerContinuous" readingOrder="2"/>
      <protection/>
    </xf>
    <xf numFmtId="0" fontId="1" fillId="0" borderId="5" xfId="33" applyFont="1" applyBorder="1" applyAlignment="1">
      <alignment horizontal="centerContinuous"/>
      <protection/>
    </xf>
    <xf numFmtId="0" fontId="1" fillId="0" borderId="19" xfId="33" applyFont="1" applyBorder="1" applyAlignment="1">
      <alignment/>
      <protection/>
    </xf>
    <xf numFmtId="0" fontId="1" fillId="0" borderId="4" xfId="33" applyFont="1" applyBorder="1" applyAlignment="1">
      <alignment/>
      <protection/>
    </xf>
    <xf numFmtId="0" fontId="1" fillId="0" borderId="0" xfId="33" applyFont="1" applyAlignment="1">
      <alignment/>
      <protection/>
    </xf>
    <xf numFmtId="0" fontId="39" fillId="0" borderId="2" xfId="33" applyFont="1" applyBorder="1" applyAlignment="1">
      <alignment vertical="top"/>
      <protection/>
    </xf>
    <xf numFmtId="0" fontId="39" fillId="0" borderId="17" xfId="33" applyFont="1" applyBorder="1" applyAlignment="1">
      <alignment vertical="top"/>
      <protection/>
    </xf>
    <xf numFmtId="0" fontId="0" fillId="0" borderId="15" xfId="33" applyFont="1" applyBorder="1" applyAlignment="1">
      <alignment horizontal="centerContinuous" vertical="top"/>
      <protection/>
    </xf>
    <xf numFmtId="0" fontId="1" fillId="0" borderId="0" xfId="33" applyFont="1" applyBorder="1" applyAlignment="1">
      <alignment horizontal="centerContinuous" vertical="top"/>
      <protection/>
    </xf>
    <xf numFmtId="0" fontId="1" fillId="0" borderId="7" xfId="33" applyFont="1" applyBorder="1" applyAlignment="1">
      <alignment horizontal="centerContinuous" vertical="top"/>
      <protection/>
    </xf>
    <xf numFmtId="0" fontId="0" fillId="0" borderId="10" xfId="33" applyFont="1" applyBorder="1" applyAlignment="1">
      <alignment horizontal="centerContinuous" vertical="top"/>
      <protection/>
    </xf>
    <xf numFmtId="0" fontId="1" fillId="0" borderId="8" xfId="33" applyFont="1" applyBorder="1" applyAlignment="1">
      <alignment horizontal="centerContinuous" vertical="top"/>
      <protection/>
    </xf>
    <xf numFmtId="0" fontId="1" fillId="0" borderId="8" xfId="0" applyFont="1" applyBorder="1" applyAlignment="1">
      <alignment horizontal="centerContinuous" vertical="top"/>
    </xf>
    <xf numFmtId="0" fontId="0" fillId="0" borderId="2" xfId="33" applyFont="1" applyBorder="1" applyAlignment="1">
      <alignment horizontal="centerContinuous" vertical="top"/>
      <protection/>
    </xf>
    <xf numFmtId="0" fontId="1" fillId="0" borderId="2" xfId="33" applyFont="1" applyBorder="1" applyAlignment="1">
      <alignment vertical="top"/>
      <protection/>
    </xf>
    <xf numFmtId="0" fontId="1" fillId="0" borderId="6" xfId="33" applyFont="1" applyBorder="1" applyAlignment="1">
      <alignment vertical="top"/>
      <protection/>
    </xf>
    <xf numFmtId="0" fontId="1" fillId="0" borderId="0" xfId="33" applyFont="1" applyAlignment="1">
      <alignment vertical="top"/>
      <protection/>
    </xf>
    <xf numFmtId="0" fontId="39" fillId="0" borderId="2" xfId="33" applyFont="1" applyBorder="1">
      <alignment/>
      <protection/>
    </xf>
    <xf numFmtId="197" fontId="39" fillId="0" borderId="17" xfId="17" applyNumberFormat="1" applyFont="1" applyBorder="1" applyAlignment="1">
      <alignment/>
    </xf>
    <xf numFmtId="0" fontId="1" fillId="0" borderId="0" xfId="33" applyFont="1" applyBorder="1" applyAlignment="1">
      <alignment horizontal="centerContinuous" readingOrder="2"/>
      <protection/>
    </xf>
    <xf numFmtId="0" fontId="1" fillId="0" borderId="11" xfId="33" applyFont="1" applyBorder="1" applyAlignment="1">
      <alignment horizontal="centerContinuous"/>
      <protection/>
    </xf>
    <xf numFmtId="0" fontId="1" fillId="0" borderId="16" xfId="33" applyFont="1" applyBorder="1" applyAlignment="1">
      <alignment horizontal="centerContinuous" readingOrder="2"/>
      <protection/>
    </xf>
    <xf numFmtId="0" fontId="0" fillId="0" borderId="11" xfId="33" applyFont="1" applyBorder="1" applyAlignment="1">
      <alignment horizontal="centerContinuous"/>
      <protection/>
    </xf>
    <xf numFmtId="0" fontId="1" fillId="0" borderId="2" xfId="33" applyFont="1" applyBorder="1" applyAlignment="1">
      <alignment horizontal="centerContinuous"/>
      <protection/>
    </xf>
    <xf numFmtId="0" fontId="1" fillId="0" borderId="0" xfId="33" applyFont="1" applyAlignment="1">
      <alignment horizontal="centerContinuous" readingOrder="2"/>
      <protection/>
    </xf>
    <xf numFmtId="0" fontId="1" fillId="0" borderId="2" xfId="33" applyFont="1" applyBorder="1" applyAlignment="1">
      <alignment horizontal="centerContinuous" readingOrder="2"/>
      <protection/>
    </xf>
    <xf numFmtId="0" fontId="1" fillId="0" borderId="2" xfId="33" applyFont="1" applyBorder="1">
      <alignment/>
      <protection/>
    </xf>
    <xf numFmtId="0" fontId="1" fillId="0" borderId="6" xfId="33" applyFont="1" applyBorder="1">
      <alignment/>
      <protection/>
    </xf>
    <xf numFmtId="0" fontId="1" fillId="0" borderId="0" xfId="33" applyFont="1" applyAlignment="1">
      <alignment vertical="center"/>
      <protection/>
    </xf>
    <xf numFmtId="0" fontId="1" fillId="0" borderId="2" xfId="33" applyFont="1" applyBorder="1" applyAlignment="1">
      <alignment horizontal="center" readingOrder="2"/>
      <protection/>
    </xf>
    <xf numFmtId="197" fontId="1" fillId="0" borderId="17" xfId="17" applyNumberFormat="1" applyFont="1" applyBorder="1" applyAlignment="1">
      <alignment horizontal="center" readingOrder="2"/>
    </xf>
    <xf numFmtId="0" fontId="19" fillId="0" borderId="0" xfId="33" applyFont="1" applyBorder="1" applyAlignment="1">
      <alignment horizontal="centerContinuous"/>
      <protection/>
    </xf>
    <xf numFmtId="0" fontId="19" fillId="0" borderId="2" xfId="33" applyFont="1" applyBorder="1" applyAlignment="1">
      <alignment horizontal="centerContinuous"/>
      <protection/>
    </xf>
    <xf numFmtId="0" fontId="0" fillId="0" borderId="6" xfId="33" applyFont="1" applyBorder="1" applyAlignment="1">
      <alignment horizontal="centerContinuous"/>
      <protection/>
    </xf>
    <xf numFmtId="0" fontId="0" fillId="0" borderId="2" xfId="33" applyFont="1" applyBorder="1" applyAlignment="1">
      <alignment horizontal="centerContinuous"/>
      <protection/>
    </xf>
    <xf numFmtId="0" fontId="19" fillId="0" borderId="0" xfId="33" applyFont="1" applyBorder="1">
      <alignment/>
      <protection/>
    </xf>
    <xf numFmtId="0" fontId="19" fillId="0" borderId="2" xfId="33" applyFont="1" applyBorder="1">
      <alignment/>
      <protection/>
    </xf>
    <xf numFmtId="0" fontId="0" fillId="0" borderId="2" xfId="33" applyFont="1" applyBorder="1" applyAlignment="1">
      <alignment horizontal="center"/>
      <protection/>
    </xf>
    <xf numFmtId="0" fontId="0" fillId="0" borderId="6" xfId="33" applyFont="1" applyBorder="1" applyAlignment="1">
      <alignment horizontal="center"/>
      <protection/>
    </xf>
    <xf numFmtId="0" fontId="1" fillId="0" borderId="2" xfId="33" applyFont="1" applyBorder="1" applyAlignment="1">
      <alignment horizontal="center" vertical="top"/>
      <protection/>
    </xf>
    <xf numFmtId="197" fontId="1" fillId="0" borderId="17" xfId="17" applyNumberFormat="1" applyFont="1" applyBorder="1" applyAlignment="1">
      <alignment horizontal="center" vertical="top"/>
    </xf>
    <xf numFmtId="0" fontId="0" fillId="0" borderId="7" xfId="33" applyFont="1" applyBorder="1" applyAlignment="1">
      <alignment horizontal="centerContinuous" vertical="top"/>
      <protection/>
    </xf>
    <xf numFmtId="0" fontId="19" fillId="0" borderId="7" xfId="33" applyFont="1" applyBorder="1" applyAlignment="1">
      <alignment horizontal="centerContinuous" vertical="top"/>
      <protection/>
    </xf>
    <xf numFmtId="0" fontId="0" fillId="0" borderId="8" xfId="33" applyFont="1" applyBorder="1" applyAlignment="1">
      <alignment horizontal="centerContinuous" vertical="top"/>
      <protection/>
    </xf>
    <xf numFmtId="0" fontId="1" fillId="0" borderId="2" xfId="33" applyFont="1" applyBorder="1" applyAlignment="1">
      <alignment horizontal="center"/>
      <protection/>
    </xf>
    <xf numFmtId="197" fontId="1" fillId="0" borderId="17" xfId="17" applyNumberFormat="1" applyFont="1" applyBorder="1" applyAlignment="1">
      <alignment horizontal="center"/>
    </xf>
    <xf numFmtId="0" fontId="1" fillId="0" borderId="21" xfId="33" applyFont="1" applyBorder="1" applyAlignment="1">
      <alignment horizontal="center" readingOrder="2"/>
      <protection/>
    </xf>
    <xf numFmtId="0" fontId="23" fillId="0" borderId="2" xfId="33" applyFont="1" applyBorder="1" applyAlignment="1">
      <alignment horizontal="center"/>
      <protection/>
    </xf>
    <xf numFmtId="0" fontId="1" fillId="0" borderId="21" xfId="33" applyFont="1" applyFill="1" applyBorder="1" applyAlignment="1">
      <alignment horizontal="center" readingOrder="2"/>
      <protection/>
    </xf>
    <xf numFmtId="0" fontId="23" fillId="0" borderId="2" xfId="33" applyFont="1" applyFill="1" applyBorder="1" applyAlignment="1">
      <alignment horizontal="center"/>
      <protection/>
    </xf>
    <xf numFmtId="0" fontId="1" fillId="0" borderId="17" xfId="33" applyFont="1" applyFill="1" applyBorder="1" applyAlignment="1">
      <alignment horizontal="center" readingOrder="2"/>
      <protection/>
    </xf>
    <xf numFmtId="0" fontId="1" fillId="0" borderId="2" xfId="33" applyFont="1" applyBorder="1" applyAlignment="1">
      <alignment/>
      <protection/>
    </xf>
    <xf numFmtId="0" fontId="1" fillId="0" borderId="6" xfId="33" applyFont="1" applyBorder="1" applyAlignment="1">
      <alignment/>
      <protection/>
    </xf>
    <xf numFmtId="0" fontId="39" fillId="0" borderId="7" xfId="33" applyFont="1" applyBorder="1" applyAlignment="1">
      <alignment vertical="top"/>
      <protection/>
    </xf>
    <xf numFmtId="0" fontId="39" fillId="0" borderId="10" xfId="33" applyFont="1" applyBorder="1" applyAlignment="1">
      <alignment vertical="top"/>
      <protection/>
    </xf>
    <xf numFmtId="0" fontId="23" fillId="0" borderId="10" xfId="33" applyFont="1" applyFill="1" applyBorder="1" applyAlignment="1">
      <alignment horizontal="center" vertical="top"/>
      <protection/>
    </xf>
    <xf numFmtId="1" fontId="23" fillId="0" borderId="7" xfId="33" applyNumberFormat="1" applyFont="1" applyFill="1" applyBorder="1" applyAlignment="1">
      <alignment horizontal="center" vertical="top"/>
      <protection/>
    </xf>
    <xf numFmtId="0" fontId="23" fillId="0" borderId="8" xfId="33" applyFont="1" applyFill="1" applyBorder="1" applyAlignment="1">
      <alignment horizontal="center" vertical="top"/>
      <protection/>
    </xf>
    <xf numFmtId="1" fontId="23" fillId="0" borderId="10" xfId="33" applyNumberFormat="1" applyFont="1" applyFill="1" applyBorder="1" applyAlignment="1">
      <alignment horizontal="center" vertical="top"/>
      <protection/>
    </xf>
    <xf numFmtId="1" fontId="23" fillId="0" borderId="8" xfId="33" applyNumberFormat="1" applyFont="1" applyFill="1" applyBorder="1" applyAlignment="1">
      <alignment horizontal="center" vertical="top"/>
      <protection/>
    </xf>
    <xf numFmtId="1" fontId="23" fillId="0" borderId="7" xfId="33" applyNumberFormat="1" applyFont="1" applyBorder="1" applyAlignment="1">
      <alignment horizontal="center" vertical="top"/>
      <protection/>
    </xf>
    <xf numFmtId="0" fontId="1" fillId="0" borderId="7" xfId="33" applyFont="1" applyBorder="1" applyAlignment="1">
      <alignment vertical="top"/>
      <protection/>
    </xf>
    <xf numFmtId="0" fontId="1" fillId="0" borderId="15" xfId="33" applyFont="1" applyBorder="1" applyAlignment="1">
      <alignment vertical="top"/>
      <protection/>
    </xf>
    <xf numFmtId="1" fontId="28" fillId="0" borderId="2" xfId="33" applyNumberFormat="1" applyFont="1" applyBorder="1" applyAlignment="1" quotePrefix="1">
      <alignment horizontal="center"/>
      <protection/>
    </xf>
    <xf numFmtId="0" fontId="15" fillId="0" borderId="17" xfId="33" applyFont="1" applyBorder="1" applyAlignment="1">
      <alignment readingOrder="2"/>
      <protection/>
    </xf>
    <xf numFmtId="0" fontId="15" fillId="0" borderId="0" xfId="33" applyFont="1">
      <alignment/>
      <protection/>
    </xf>
    <xf numFmtId="185" fontId="14" fillId="0" borderId="0" xfId="17" applyNumberFormat="1" applyFont="1" applyBorder="1" applyAlignment="1">
      <alignment horizontal="center"/>
    </xf>
    <xf numFmtId="202" fontId="46" fillId="0" borderId="0" xfId="17" applyNumberFormat="1" applyFont="1" applyBorder="1" applyAlignment="1">
      <alignment horizontal="right"/>
    </xf>
    <xf numFmtId="203" fontId="46" fillId="0" borderId="16" xfId="17" applyNumberFormat="1" applyFont="1" applyBorder="1" applyAlignment="1">
      <alignment horizontal="right"/>
    </xf>
    <xf numFmtId="203" fontId="46" fillId="0" borderId="12" xfId="17" applyNumberFormat="1" applyFont="1" applyBorder="1" applyAlignment="1">
      <alignment horizontal="right"/>
    </xf>
    <xf numFmtId="203" fontId="46" fillId="0" borderId="0" xfId="17" applyNumberFormat="1" applyFont="1" applyBorder="1" applyAlignment="1">
      <alignment horizontal="right"/>
    </xf>
    <xf numFmtId="0" fontId="47" fillId="0" borderId="21" xfId="33" applyFont="1" applyBorder="1" applyAlignment="1">
      <alignment/>
      <protection/>
    </xf>
    <xf numFmtId="1" fontId="47" fillId="0" borderId="16" xfId="33" applyNumberFormat="1" applyFont="1" applyBorder="1" applyAlignment="1" quotePrefix="1">
      <alignment horizontal="center"/>
      <protection/>
    </xf>
    <xf numFmtId="1" fontId="23" fillId="0" borderId="2" xfId="33" applyNumberFormat="1" applyFont="1" applyBorder="1" applyAlignment="1" quotePrefix="1">
      <alignment horizontal="center"/>
      <protection/>
    </xf>
    <xf numFmtId="0" fontId="1" fillId="0" borderId="17" xfId="33" applyFont="1" applyBorder="1" applyAlignment="1" quotePrefix="1">
      <alignment horizontal="right" readingOrder="2"/>
      <protection/>
    </xf>
    <xf numFmtId="174" fontId="1" fillId="0" borderId="0" xfId="33" applyNumberFormat="1" applyFont="1">
      <alignment/>
      <protection/>
    </xf>
    <xf numFmtId="202" fontId="48" fillId="0" borderId="0" xfId="33" applyNumberFormat="1" applyFont="1" applyAlignment="1">
      <alignment horizontal="right"/>
      <protection/>
    </xf>
    <xf numFmtId="202" fontId="48" fillId="0" borderId="2" xfId="33" applyNumberFormat="1" applyFont="1" applyBorder="1" applyAlignment="1">
      <alignment horizontal="right"/>
      <protection/>
    </xf>
    <xf numFmtId="203" fontId="48" fillId="0" borderId="0" xfId="33" applyNumberFormat="1" applyFont="1" applyAlignment="1">
      <alignment horizontal="right"/>
      <protection/>
    </xf>
    <xf numFmtId="203" fontId="49" fillId="0" borderId="0" xfId="17" applyNumberFormat="1" applyFont="1" applyBorder="1" applyAlignment="1">
      <alignment horizontal="right"/>
    </xf>
    <xf numFmtId="203" fontId="48" fillId="0" borderId="2" xfId="33" applyNumberFormat="1" applyFont="1" applyBorder="1" applyAlignment="1">
      <alignment horizontal="right"/>
      <protection/>
    </xf>
    <xf numFmtId="0" fontId="0" fillId="0" borderId="2" xfId="33" applyFont="1" applyBorder="1" applyAlignment="1">
      <alignment horizontal="left"/>
      <protection/>
    </xf>
    <xf numFmtId="1" fontId="32" fillId="0" borderId="6" xfId="33" applyNumberFormat="1" applyFont="1" applyBorder="1" applyAlignment="1" quotePrefix="1">
      <alignment horizontal="center"/>
      <protection/>
    </xf>
    <xf numFmtId="0" fontId="1" fillId="0" borderId="17" xfId="33" applyFont="1" applyBorder="1" applyAlignment="1">
      <alignment horizontal="right" readingOrder="2"/>
      <protection/>
    </xf>
    <xf numFmtId="202" fontId="50" fillId="0" borderId="0" xfId="17" applyNumberFormat="1" applyFont="1" applyBorder="1" applyAlignment="1">
      <alignment horizontal="right"/>
    </xf>
    <xf numFmtId="202" fontId="50" fillId="0" borderId="2" xfId="17" applyNumberFormat="1" applyFont="1" applyBorder="1" applyAlignment="1">
      <alignment horizontal="right"/>
    </xf>
    <xf numFmtId="203" fontId="50" fillId="0" borderId="6" xfId="17" applyNumberFormat="1" applyFont="1" applyBorder="1" applyAlignment="1">
      <alignment horizontal="right"/>
    </xf>
    <xf numFmtId="203" fontId="50" fillId="0" borderId="0" xfId="17" applyNumberFormat="1" applyFont="1" applyBorder="1" applyAlignment="1">
      <alignment horizontal="right"/>
    </xf>
    <xf numFmtId="203" fontId="50" fillId="0" borderId="2" xfId="17" applyNumberFormat="1" applyFont="1" applyBorder="1" applyAlignment="1">
      <alignment horizontal="right"/>
    </xf>
    <xf numFmtId="1" fontId="32" fillId="0" borderId="6" xfId="33" applyNumberFormat="1" applyFont="1" applyBorder="1" applyAlignment="1">
      <alignment horizontal="center"/>
      <protection/>
    </xf>
    <xf numFmtId="1" fontId="41" fillId="0" borderId="2" xfId="33" applyNumberFormat="1" applyFont="1" applyBorder="1" applyAlignment="1" quotePrefix="1">
      <alignment horizontal="center"/>
      <protection/>
    </xf>
    <xf numFmtId="202" fontId="49" fillId="0" borderId="0" xfId="17" applyNumberFormat="1" applyFont="1" applyBorder="1" applyAlignment="1">
      <alignment horizontal="right"/>
    </xf>
    <xf numFmtId="202" fontId="49" fillId="0" borderId="2" xfId="17" applyNumberFormat="1" applyFont="1" applyBorder="1" applyAlignment="1">
      <alignment horizontal="right"/>
    </xf>
    <xf numFmtId="203" fontId="49" fillId="0" borderId="6" xfId="17" applyNumberFormat="1" applyFont="1" applyBorder="1" applyAlignment="1">
      <alignment horizontal="right"/>
    </xf>
    <xf numFmtId="203" fontId="49" fillId="0" borderId="2" xfId="17" applyNumberFormat="1" applyFont="1" applyBorder="1" applyAlignment="1">
      <alignment horizontal="right"/>
    </xf>
    <xf numFmtId="0" fontId="0" fillId="0" borderId="2" xfId="33" applyFont="1" applyBorder="1" applyAlignment="1">
      <alignment/>
      <protection/>
    </xf>
    <xf numFmtId="1" fontId="51" fillId="0" borderId="6" xfId="33" applyNumberFormat="1" applyFont="1" applyBorder="1" applyAlignment="1" quotePrefix="1">
      <alignment horizontal="center"/>
      <protection/>
    </xf>
    <xf numFmtId="202" fontId="52" fillId="0" borderId="0" xfId="33" applyNumberFormat="1" applyFont="1" applyAlignment="1">
      <alignment horizontal="right"/>
      <protection/>
    </xf>
    <xf numFmtId="202" fontId="52" fillId="0" borderId="2" xfId="33" applyNumberFormat="1" applyFont="1" applyBorder="1" applyAlignment="1">
      <alignment horizontal="right"/>
      <protection/>
    </xf>
    <xf numFmtId="203" fontId="52" fillId="0" borderId="0" xfId="33" applyNumberFormat="1" applyFont="1" applyAlignment="1">
      <alignment horizontal="right"/>
      <protection/>
    </xf>
    <xf numFmtId="0" fontId="0" fillId="0" borderId="17" xfId="33" applyFont="1" applyBorder="1" applyAlignment="1" quotePrefix="1">
      <alignment horizontal="left"/>
      <protection/>
    </xf>
    <xf numFmtId="203" fontId="49" fillId="0" borderId="0" xfId="17" applyNumberFormat="1" applyFont="1" applyBorder="1" applyAlignment="1" quotePrefix="1">
      <alignment horizontal="right"/>
    </xf>
    <xf numFmtId="203" fontId="49" fillId="0" borderId="2" xfId="17" applyNumberFormat="1" applyFont="1" applyBorder="1" applyAlignment="1" quotePrefix="1">
      <alignment horizontal="right"/>
    </xf>
    <xf numFmtId="0" fontId="0" fillId="0" borderId="2" xfId="33" applyFont="1" applyBorder="1" applyAlignment="1" quotePrefix="1">
      <alignment horizontal="left"/>
      <protection/>
    </xf>
    <xf numFmtId="1" fontId="23" fillId="0" borderId="2" xfId="0" applyNumberFormat="1" applyFont="1" applyBorder="1" applyAlignment="1">
      <alignment horizontal="center"/>
    </xf>
    <xf numFmtId="203" fontId="52" fillId="0" borderId="2" xfId="33" applyNumberFormat="1" applyFont="1" applyBorder="1" applyAlignment="1">
      <alignment horizontal="right"/>
      <protection/>
    </xf>
    <xf numFmtId="1" fontId="32" fillId="0" borderId="6" xfId="0" applyNumberFormat="1" applyFont="1" applyBorder="1" applyAlignment="1">
      <alignment horizontal="center"/>
    </xf>
    <xf numFmtId="1" fontId="41" fillId="0" borderId="2" xfId="0" applyNumberFormat="1" applyFont="1" applyBorder="1" applyAlignment="1">
      <alignment horizontal="center"/>
    </xf>
    <xf numFmtId="1" fontId="51" fillId="0" borderId="6" xfId="0" applyNumberFormat="1" applyFont="1" applyBorder="1" applyAlignment="1">
      <alignment horizontal="center"/>
    </xf>
    <xf numFmtId="1" fontId="51" fillId="0" borderId="6" xfId="33" applyNumberFormat="1" applyFont="1" applyBorder="1" applyAlignment="1">
      <alignment horizontal="center"/>
      <protection/>
    </xf>
    <xf numFmtId="1" fontId="51" fillId="0" borderId="0" xfId="33" applyNumberFormat="1" applyFont="1" applyBorder="1" applyAlignment="1">
      <alignment horizontal="center"/>
      <protection/>
    </xf>
    <xf numFmtId="0" fontId="34" fillId="0" borderId="8" xfId="33" applyFont="1" applyBorder="1" applyAlignment="1" quotePrefix="1">
      <alignment horizontal="center"/>
      <protection/>
    </xf>
    <xf numFmtId="197" fontId="1" fillId="0" borderId="10" xfId="17" applyNumberFormat="1" applyFont="1" applyBorder="1" applyAlignment="1">
      <alignment horizontal="right"/>
    </xf>
    <xf numFmtId="185" fontId="39" fillId="0" borderId="8" xfId="17" applyNumberFormat="1" applyFont="1" applyBorder="1" applyAlignment="1">
      <alignment horizontal="center"/>
    </xf>
    <xf numFmtId="185" fontId="39" fillId="0" borderId="7" xfId="17" applyNumberFormat="1" applyFont="1" applyBorder="1" applyAlignment="1">
      <alignment horizontal="center"/>
    </xf>
    <xf numFmtId="3" fontId="39" fillId="0" borderId="8" xfId="17" applyNumberFormat="1" applyFont="1" applyBorder="1" applyAlignment="1">
      <alignment horizontal="center"/>
    </xf>
    <xf numFmtId="3" fontId="39" fillId="0" borderId="7" xfId="17" applyNumberFormat="1" applyFont="1" applyBorder="1" applyAlignment="1">
      <alignment horizontal="center"/>
    </xf>
    <xf numFmtId="0" fontId="53" fillId="0" borderId="7" xfId="33" applyFont="1" applyBorder="1">
      <alignment/>
      <protection/>
    </xf>
    <xf numFmtId="0" fontId="53" fillId="0" borderId="8" xfId="33" applyFont="1" applyBorder="1">
      <alignment/>
      <protection/>
    </xf>
    <xf numFmtId="0" fontId="34" fillId="0" borderId="0" xfId="33" applyFont="1" applyBorder="1" applyAlignment="1" quotePrefix="1">
      <alignment horizontal="center"/>
      <protection/>
    </xf>
    <xf numFmtId="197" fontId="1" fillId="0" borderId="0" xfId="17" applyNumberFormat="1" applyFont="1" applyBorder="1" applyAlignment="1">
      <alignment horizontal="right"/>
    </xf>
    <xf numFmtId="185" fontId="39" fillId="0" borderId="0" xfId="17" applyNumberFormat="1" applyFont="1" applyBorder="1" applyAlignment="1">
      <alignment horizontal="center"/>
    </xf>
    <xf numFmtId="3" fontId="39" fillId="0" borderId="0" xfId="17" applyNumberFormat="1" applyFont="1" applyBorder="1" applyAlignment="1">
      <alignment horizontal="center"/>
    </xf>
    <xf numFmtId="0" fontId="53" fillId="0" borderId="0" xfId="33" applyFont="1" applyBorder="1">
      <alignment/>
      <protection/>
    </xf>
    <xf numFmtId="0" fontId="45" fillId="0" borderId="8" xfId="33" applyFont="1" applyFill="1" applyBorder="1" applyAlignment="1">
      <alignment horizontal="centerContinuous"/>
      <protection/>
    </xf>
    <xf numFmtId="0" fontId="1" fillId="0" borderId="8" xfId="33" applyFont="1" applyBorder="1" applyAlignment="1">
      <alignment horizontal="centerContinuous"/>
      <protection/>
    </xf>
    <xf numFmtId="0" fontId="19" fillId="0" borderId="8" xfId="33" applyFont="1" applyBorder="1" applyAlignment="1">
      <alignment horizontal="centerContinuous"/>
      <protection/>
    </xf>
    <xf numFmtId="0" fontId="15" fillId="0" borderId="8" xfId="33" applyFont="1" applyBorder="1" applyAlignment="1">
      <alignment horizontal="centerContinuous" vertical="center"/>
      <protection/>
    </xf>
    <xf numFmtId="0" fontId="39" fillId="0" borderId="2" xfId="33" applyFont="1" applyBorder="1" applyAlignment="1">
      <alignment/>
      <protection/>
    </xf>
    <xf numFmtId="0" fontId="39" fillId="0" borderId="17" xfId="33" applyFont="1" applyBorder="1" applyAlignment="1">
      <alignment/>
      <protection/>
    </xf>
    <xf numFmtId="0" fontId="1" fillId="0" borderId="17" xfId="33" applyFont="1" applyBorder="1" applyAlignment="1">
      <alignment horizontal="center" readingOrder="2"/>
      <protection/>
    </xf>
    <xf numFmtId="1" fontId="23" fillId="0" borderId="10" xfId="33" applyNumberFormat="1" applyFont="1" applyBorder="1" applyAlignment="1">
      <alignment horizontal="center" vertical="top"/>
      <protection/>
    </xf>
    <xf numFmtId="1" fontId="23" fillId="0" borderId="8" xfId="33" applyNumberFormat="1" applyFont="1" applyBorder="1" applyAlignment="1">
      <alignment horizontal="center" vertical="top"/>
      <protection/>
    </xf>
    <xf numFmtId="174" fontId="15" fillId="0" borderId="0" xfId="33" applyNumberFormat="1" applyFont="1">
      <alignment/>
      <protection/>
    </xf>
    <xf numFmtId="202" fontId="46" fillId="0" borderId="11" xfId="17" applyNumberFormat="1" applyFont="1" applyBorder="1" applyAlignment="1">
      <alignment horizontal="right"/>
    </xf>
    <xf numFmtId="174" fontId="1" fillId="0" borderId="2" xfId="33" applyNumberFormat="1" applyFont="1" applyBorder="1">
      <alignment/>
      <protection/>
    </xf>
    <xf numFmtId="202" fontId="54" fillId="0" borderId="0" xfId="17" applyNumberFormat="1" applyFont="1" applyBorder="1" applyAlignment="1">
      <alignment horizontal="right"/>
    </xf>
    <xf numFmtId="3" fontId="49" fillId="0" borderId="2" xfId="17" applyNumberFormat="1" applyFont="1" applyBorder="1" applyAlignment="1">
      <alignment horizontal="right"/>
    </xf>
    <xf numFmtId="0" fontId="34" fillId="0" borderId="3" xfId="33" applyFont="1" applyBorder="1" applyAlignment="1" quotePrefix="1">
      <alignment horizontal="center"/>
      <protection/>
    </xf>
    <xf numFmtId="197" fontId="1" fillId="0" borderId="26" xfId="17" applyNumberFormat="1" applyFont="1" applyBorder="1" applyAlignment="1">
      <alignment horizontal="right"/>
    </xf>
    <xf numFmtId="185" fontId="39" fillId="0" borderId="1" xfId="17" applyNumberFormat="1" applyFont="1" applyBorder="1" applyAlignment="1">
      <alignment horizontal="center"/>
    </xf>
    <xf numFmtId="185" fontId="39" fillId="0" borderId="3" xfId="17" applyNumberFormat="1" applyFont="1" applyBorder="1" applyAlignment="1">
      <alignment horizontal="center"/>
    </xf>
    <xf numFmtId="185" fontId="39" fillId="0" borderId="9" xfId="17" applyNumberFormat="1" applyFont="1" applyBorder="1" applyAlignment="1">
      <alignment horizontal="center"/>
    </xf>
    <xf numFmtId="3" fontId="39" fillId="0" borderId="1" xfId="17" applyNumberFormat="1" applyFont="1" applyBorder="1" applyAlignment="1">
      <alignment horizontal="center"/>
    </xf>
    <xf numFmtId="3" fontId="39" fillId="0" borderId="3" xfId="17" applyNumberFormat="1" applyFont="1" applyBorder="1" applyAlignment="1">
      <alignment horizontal="center"/>
    </xf>
    <xf numFmtId="0" fontId="53" fillId="0" borderId="3" xfId="33" applyFont="1" applyBorder="1">
      <alignment/>
      <protection/>
    </xf>
    <xf numFmtId="0" fontId="53" fillId="0" borderId="9" xfId="33" applyFont="1" applyBorder="1">
      <alignment/>
      <protection/>
    </xf>
    <xf numFmtId="0" fontId="1" fillId="0" borderId="0" xfId="33" applyFont="1" applyAlignment="1">
      <alignment horizontal="right" readingOrder="2"/>
      <protection/>
    </xf>
    <xf numFmtId="0" fontId="19" fillId="0" borderId="0" xfId="33" applyFont="1">
      <alignment/>
      <protection/>
    </xf>
    <xf numFmtId="0" fontId="0" fillId="0" borderId="0" xfId="33" applyFont="1" applyAlignment="1">
      <alignment horizontal="left"/>
      <protection/>
    </xf>
    <xf numFmtId="174" fontId="0" fillId="0" borderId="0" xfId="33" applyNumberFormat="1" applyFont="1">
      <alignment/>
      <protection/>
    </xf>
    <xf numFmtId="0" fontId="42" fillId="0" borderId="0" xfId="33" applyFont="1">
      <alignment/>
      <protection/>
    </xf>
    <xf numFmtId="0" fontId="20" fillId="0" borderId="0" xfId="33" applyFont="1" applyAlignment="1">
      <alignment readingOrder="2"/>
      <protection/>
    </xf>
    <xf numFmtId="0" fontId="20" fillId="0" borderId="0" xfId="33" applyFont="1" applyAlignment="1">
      <alignment/>
      <protection/>
    </xf>
    <xf numFmtId="0" fontId="20" fillId="0" borderId="0" xfId="33" applyFont="1" applyAlignment="1">
      <alignment horizontal="right" readingOrder="2"/>
      <protection/>
    </xf>
    <xf numFmtId="0" fontId="19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Continuous" vertical="top"/>
    </xf>
    <xf numFmtId="197" fontId="1" fillId="0" borderId="2" xfId="17" applyNumberFormat="1" applyFont="1" applyBorder="1" applyAlignment="1">
      <alignment horizontal="center" readingOrder="2"/>
    </xf>
    <xf numFmtId="0" fontId="1" fillId="0" borderId="6" xfId="0" applyFont="1" applyBorder="1" applyAlignment="1">
      <alignment horizontal="centerContinuous" readingOrder="2"/>
    </xf>
    <xf numFmtId="0" fontId="1" fillId="0" borderId="21" xfId="33" applyFont="1" applyBorder="1" applyAlignment="1">
      <alignment horizontal="centerContinuous" readingOrder="2"/>
      <protection/>
    </xf>
    <xf numFmtId="197" fontId="1" fillId="0" borderId="2" xfId="17" applyNumberFormat="1" applyFont="1" applyBorder="1" applyAlignment="1">
      <alignment horizontal="center" vertical="top" readingOrder="2"/>
    </xf>
    <xf numFmtId="0" fontId="1" fillId="0" borderId="6" xfId="0" applyFont="1" applyBorder="1" applyAlignment="1">
      <alignment horizontal="centerContinuous"/>
    </xf>
    <xf numFmtId="0" fontId="1" fillId="0" borderId="17" xfId="33" applyFont="1" applyBorder="1" applyAlignment="1">
      <alignment horizontal="centerContinuous"/>
      <protection/>
    </xf>
    <xf numFmtId="0" fontId="0" fillId="0" borderId="0" xfId="0" applyFont="1" applyBorder="1" applyAlignment="1">
      <alignment horizontal="center" vertical="top"/>
    </xf>
    <xf numFmtId="197" fontId="1" fillId="0" borderId="2" xfId="17" applyNumberFormat="1" applyFont="1" applyBorder="1" applyAlignment="1">
      <alignment horizontal="center"/>
    </xf>
    <xf numFmtId="0" fontId="19" fillId="0" borderId="17" xfId="33" applyFont="1" applyBorder="1" applyAlignment="1">
      <alignment horizontal="center"/>
      <protection/>
    </xf>
    <xf numFmtId="0" fontId="0" fillId="0" borderId="17" xfId="33" applyFont="1" applyBorder="1" applyAlignment="1">
      <alignment horizontal="left"/>
      <protection/>
    </xf>
    <xf numFmtId="0" fontId="19" fillId="0" borderId="6" xfId="0" applyFont="1" applyBorder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97" fontId="1" fillId="0" borderId="7" xfId="17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33" applyFont="1" applyBorder="1" applyAlignment="1">
      <alignment horizontal="center" vertical="top"/>
      <protection/>
    </xf>
    <xf numFmtId="0" fontId="19" fillId="0" borderId="8" xfId="0" applyFont="1" applyBorder="1" applyAlignment="1">
      <alignment horizontal="center" vertical="top"/>
    </xf>
    <xf numFmtId="197" fontId="3" fillId="0" borderId="11" xfId="17" applyNumberFormat="1" applyFont="1" applyBorder="1" applyAlignment="1">
      <alignment horizontal="center" readingOrder="2"/>
    </xf>
    <xf numFmtId="204" fontId="14" fillId="0" borderId="0" xfId="0" applyNumberFormat="1" applyFont="1" applyFill="1" applyBorder="1" applyAlignment="1">
      <alignment horizontal="right"/>
    </xf>
    <xf numFmtId="204" fontId="14" fillId="0" borderId="11" xfId="0" applyNumberFormat="1" applyFont="1" applyFill="1" applyBorder="1" applyAlignment="1">
      <alignment horizontal="right"/>
    </xf>
    <xf numFmtId="196" fontId="14" fillId="0" borderId="0" xfId="0" applyNumberFormat="1" applyFont="1" applyBorder="1" applyAlignment="1">
      <alignment horizontal="right"/>
    </xf>
    <xf numFmtId="205" fontId="14" fillId="0" borderId="0" xfId="0" applyNumberFormat="1" applyFont="1" applyBorder="1" applyAlignment="1">
      <alignment horizontal="right"/>
    </xf>
    <xf numFmtId="196" fontId="14" fillId="0" borderId="0" xfId="17" applyNumberFormat="1" applyFont="1" applyBorder="1" applyAlignment="1">
      <alignment horizontal="right"/>
    </xf>
    <xf numFmtId="196" fontId="14" fillId="0" borderId="2" xfId="17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0" fontId="15" fillId="0" borderId="0" xfId="0" applyFont="1" applyAlignment="1">
      <alignment/>
    </xf>
    <xf numFmtId="0" fontId="39" fillId="0" borderId="2" xfId="0" applyFont="1" applyBorder="1" applyAlignment="1">
      <alignment horizontal="center" readingOrder="2"/>
    </xf>
    <xf numFmtId="204" fontId="19" fillId="0" borderId="0" xfId="0" applyNumberFormat="1" applyFont="1" applyBorder="1" applyAlignment="1">
      <alignment horizontal="right"/>
    </xf>
    <xf numFmtId="204" fontId="55" fillId="0" borderId="2" xfId="0" applyNumberFormat="1" applyFont="1" applyBorder="1" applyAlignment="1">
      <alignment horizontal="right"/>
    </xf>
    <xf numFmtId="196" fontId="55" fillId="0" borderId="0" xfId="0" applyNumberFormat="1" applyFont="1" applyBorder="1" applyAlignment="1">
      <alignment horizontal="right"/>
    </xf>
    <xf numFmtId="205" fontId="55" fillId="0" borderId="0" xfId="0" applyNumberFormat="1" applyFont="1" applyBorder="1" applyAlignment="1">
      <alignment horizontal="right"/>
    </xf>
    <xf numFmtId="196" fontId="19" fillId="0" borderId="0" xfId="17" applyNumberFormat="1" applyFont="1" applyBorder="1" applyAlignment="1">
      <alignment horizontal="right"/>
    </xf>
    <xf numFmtId="196" fontId="19" fillId="0" borderId="2" xfId="17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0" fontId="0" fillId="0" borderId="2" xfId="0" applyFont="1" applyBorder="1" applyAlignment="1">
      <alignment horizontal="right"/>
    </xf>
    <xf numFmtId="204" fontId="0" fillId="0" borderId="0" xfId="0" applyNumberFormat="1" applyFont="1" applyBorder="1" applyAlignment="1">
      <alignment horizontal="right"/>
    </xf>
    <xf numFmtId="204" fontId="0" fillId="0" borderId="2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/>
    </xf>
    <xf numFmtId="205" fontId="0" fillId="0" borderId="0" xfId="0" applyNumberFormat="1" applyFont="1" applyBorder="1" applyAlignment="1">
      <alignment horizontal="right"/>
    </xf>
    <xf numFmtId="196" fontId="0" fillId="0" borderId="0" xfId="17" applyNumberFormat="1" applyFont="1" applyBorder="1" applyAlignment="1">
      <alignment horizontal="right"/>
    </xf>
    <xf numFmtId="196" fontId="0" fillId="0" borderId="2" xfId="17" applyNumberFormat="1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49" fontId="0" fillId="0" borderId="2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204" fontId="19" fillId="0" borderId="0" xfId="0" applyNumberFormat="1" applyFont="1" applyBorder="1" applyAlignment="1">
      <alignment horizontal="right" vertical="top"/>
    </xf>
    <xf numFmtId="204" fontId="19" fillId="0" borderId="2" xfId="0" applyNumberFormat="1" applyFont="1" applyBorder="1" applyAlignment="1">
      <alignment horizontal="right"/>
    </xf>
    <xf numFmtId="196" fontId="19" fillId="0" borderId="0" xfId="0" applyNumberFormat="1" applyFont="1" applyBorder="1" applyAlignment="1">
      <alignment horizontal="right"/>
    </xf>
    <xf numFmtId="204" fontId="1" fillId="0" borderId="1" xfId="0" applyNumberFormat="1" applyFont="1" applyBorder="1" applyAlignment="1">
      <alignment horizontal="center"/>
    </xf>
    <xf numFmtId="20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0" borderId="1" xfId="0" applyFont="1" applyBorder="1" applyAlignment="1">
      <alignment/>
    </xf>
    <xf numFmtId="206" fontId="1" fillId="0" borderId="0" xfId="0" applyNumberFormat="1" applyFont="1" applyAlignment="1">
      <alignment/>
    </xf>
    <xf numFmtId="0" fontId="19" fillId="0" borderId="0" xfId="0" applyFont="1" applyAlignment="1">
      <alignment/>
    </xf>
    <xf numFmtId="204" fontId="1" fillId="0" borderId="0" xfId="0" applyNumberFormat="1" applyFont="1" applyAlignment="1">
      <alignment/>
    </xf>
    <xf numFmtId="204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9" fontId="1" fillId="0" borderId="0" xfId="34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2" fillId="0" borderId="0" xfId="0" applyFont="1" applyAlignment="1">
      <alignment readingOrder="2"/>
    </xf>
    <xf numFmtId="197" fontId="21" fillId="0" borderId="0" xfId="17" applyNumberFormat="1" applyFont="1" applyAlignment="1">
      <alignment horizontal="right"/>
    </xf>
    <xf numFmtId="197" fontId="39" fillId="0" borderId="0" xfId="17" applyNumberFormat="1" applyFont="1" applyAlignment="1">
      <alignment/>
    </xf>
    <xf numFmtId="197" fontId="39" fillId="0" borderId="0" xfId="17" applyNumberFormat="1" applyFont="1" applyAlignment="1">
      <alignment/>
    </xf>
    <xf numFmtId="0" fontId="39" fillId="0" borderId="0" xfId="0" applyFont="1" applyAlignment="1">
      <alignment/>
    </xf>
    <xf numFmtId="197" fontId="22" fillId="0" borderId="1" xfId="17" applyNumberFormat="1" applyFont="1" applyBorder="1" applyAlignment="1">
      <alignment/>
    </xf>
    <xf numFmtId="197" fontId="39" fillId="0" borderId="1" xfId="17" applyNumberFormat="1" applyFont="1" applyBorder="1" applyAlignment="1">
      <alignment/>
    </xf>
    <xf numFmtId="49" fontId="0" fillId="0" borderId="1" xfId="17" applyNumberFormat="1" applyFont="1" applyBorder="1" applyAlignment="1">
      <alignment readingOrder="2"/>
    </xf>
    <xf numFmtId="197" fontId="39" fillId="0" borderId="1" xfId="17" applyNumberFormat="1" applyFont="1" applyBorder="1" applyAlignment="1">
      <alignment/>
    </xf>
    <xf numFmtId="0" fontId="39" fillId="0" borderId="1" xfId="0" applyFont="1" applyBorder="1" applyAlignment="1">
      <alignment/>
    </xf>
    <xf numFmtId="0" fontId="41" fillId="0" borderId="1" xfId="0" applyFont="1" applyBorder="1" applyAlignment="1">
      <alignment/>
    </xf>
    <xf numFmtId="0" fontId="22" fillId="0" borderId="6" xfId="0" applyFont="1" applyBorder="1" applyAlignment="1">
      <alignment vertical="center"/>
    </xf>
    <xf numFmtId="0" fontId="1" fillId="0" borderId="15" xfId="0" applyFont="1" applyBorder="1" applyAlignment="1">
      <alignment vertical="center" readingOrder="2"/>
    </xf>
    <xf numFmtId="0" fontId="1" fillId="0" borderId="8" xfId="0" applyFont="1" applyBorder="1" applyAlignment="1">
      <alignment vertical="center"/>
    </xf>
    <xf numFmtId="197" fontId="0" fillId="0" borderId="15" xfId="17" applyNumberFormat="1" applyFont="1" applyBorder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41" fillId="0" borderId="17" xfId="0" applyFont="1" applyBorder="1" applyAlignment="1">
      <alignment vertical="center"/>
    </xf>
    <xf numFmtId="197" fontId="22" fillId="0" borderId="6" xfId="17" applyNumberFormat="1" applyFont="1" applyBorder="1" applyAlignment="1">
      <alignment/>
    </xf>
    <xf numFmtId="170" fontId="1" fillId="0" borderId="6" xfId="19" applyFont="1" applyBorder="1" applyAlignment="1">
      <alignment horizontal="center" readingOrder="2"/>
    </xf>
    <xf numFmtId="0" fontId="1" fillId="0" borderId="17" xfId="0" applyFont="1" applyBorder="1" applyAlignment="1">
      <alignment horizontal="center" vertical="top" readingOrder="2"/>
    </xf>
    <xf numFmtId="197" fontId="1" fillId="0" borderId="0" xfId="17" applyNumberFormat="1" applyFont="1" applyBorder="1" applyAlignment="1">
      <alignment horizontal="centerContinuous" vertical="top" readingOrder="2"/>
    </xf>
    <xf numFmtId="0" fontId="41" fillId="0" borderId="17" xfId="0" applyFont="1" applyBorder="1" applyAlignment="1">
      <alignment/>
    </xf>
    <xf numFmtId="197" fontId="1" fillId="0" borderId="6" xfId="17" applyNumberFormat="1" applyFont="1" applyBorder="1" applyAlignment="1">
      <alignment horizontal="center"/>
    </xf>
    <xf numFmtId="197" fontId="1" fillId="0" borderId="6" xfId="17" applyNumberFormat="1" applyFont="1" applyBorder="1" applyAlignment="1">
      <alignment horizontal="center" readingOrder="2"/>
    </xf>
    <xf numFmtId="0" fontId="1" fillId="0" borderId="6" xfId="0" applyFont="1" applyBorder="1" applyAlignment="1">
      <alignment horizontal="center"/>
    </xf>
    <xf numFmtId="49" fontId="1" fillId="0" borderId="6" xfId="17" applyNumberFormat="1" applyFont="1" applyBorder="1" applyAlignment="1">
      <alignment horizontal="center" readingOrder="2"/>
    </xf>
    <xf numFmtId="0" fontId="22" fillId="0" borderId="6" xfId="0" applyFont="1" applyBorder="1" applyAlignment="1">
      <alignment/>
    </xf>
    <xf numFmtId="0" fontId="19" fillId="0" borderId="6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19" fillId="0" borderId="8" xfId="0" applyFont="1" applyBorder="1" applyAlignment="1">
      <alignment/>
    </xf>
    <xf numFmtId="1" fontId="28" fillId="0" borderId="2" xfId="0" applyNumberFormat="1" applyFont="1" applyBorder="1" applyAlignment="1" quotePrefix="1">
      <alignment horizontal="center"/>
    </xf>
    <xf numFmtId="0" fontId="15" fillId="0" borderId="17" xfId="0" applyFont="1" applyBorder="1" applyAlignment="1">
      <alignment readingOrder="2"/>
    </xf>
    <xf numFmtId="203" fontId="28" fillId="0" borderId="0" xfId="17" applyNumberFormat="1" applyFont="1" applyBorder="1" applyAlignment="1">
      <alignment horizontal="right"/>
    </xf>
    <xf numFmtId="174" fontId="28" fillId="0" borderId="0" xfId="17" applyNumberFormat="1" applyFont="1" applyBorder="1" applyAlignment="1">
      <alignment horizontal="right"/>
    </xf>
    <xf numFmtId="0" fontId="28" fillId="0" borderId="17" xfId="0" applyFont="1" applyBorder="1" applyAlignment="1">
      <alignment/>
    </xf>
    <xf numFmtId="1" fontId="28" fillId="0" borderId="0" xfId="0" applyNumberFormat="1" applyFont="1" applyBorder="1" applyAlignment="1" quotePrefix="1">
      <alignment horizontal="center"/>
    </xf>
    <xf numFmtId="203" fontId="15" fillId="0" borderId="0" xfId="0" applyNumberFormat="1" applyFont="1" applyAlignment="1">
      <alignment/>
    </xf>
    <xf numFmtId="0" fontId="1" fillId="0" borderId="17" xfId="0" applyFont="1" applyBorder="1" applyAlignment="1" quotePrefix="1">
      <alignment horizontal="right" readingOrder="2"/>
    </xf>
    <xf numFmtId="0" fontId="0" fillId="0" borderId="17" xfId="0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 readingOrder="2"/>
    </xf>
    <xf numFmtId="203" fontId="41" fillId="0" borderId="0" xfId="17" applyNumberFormat="1" applyFont="1" applyBorder="1" applyAlignment="1">
      <alignment horizontal="right"/>
    </xf>
    <xf numFmtId="174" fontId="23" fillId="0" borderId="0" xfId="17" applyNumberFormat="1" applyFont="1" applyBorder="1" applyAlignment="1">
      <alignment horizontal="right"/>
    </xf>
    <xf numFmtId="1" fontId="41" fillId="0" borderId="2" xfId="0" applyNumberFormat="1" applyFont="1" applyBorder="1" applyAlignment="1" quotePrefix="1">
      <alignment horizontal="center"/>
    </xf>
    <xf numFmtId="203" fontId="23" fillId="0" borderId="0" xfId="17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" fontId="41" fillId="0" borderId="0" xfId="0" applyNumberFormat="1" applyFont="1" applyBorder="1" applyAlignment="1" quotePrefix="1">
      <alignment horizontal="center"/>
    </xf>
    <xf numFmtId="1" fontId="23" fillId="0" borderId="2" xfId="0" applyNumberFormat="1" applyFont="1" applyBorder="1" applyAlignment="1" quotePrefix="1">
      <alignment horizontal="center"/>
    </xf>
    <xf numFmtId="0" fontId="0" fillId="0" borderId="17" xfId="0" applyFont="1" applyBorder="1" applyAlignment="1" quotePrefix="1">
      <alignment horizontal="left"/>
    </xf>
    <xf numFmtId="1" fontId="23" fillId="0" borderId="6" xfId="0" applyNumberFormat="1" applyFont="1" applyBorder="1" applyAlignment="1" quotePrefix="1">
      <alignment horizontal="center"/>
    </xf>
    <xf numFmtId="1" fontId="23" fillId="0" borderId="6" xfId="0" applyNumberFormat="1" applyFont="1" applyBorder="1" applyAlignment="1">
      <alignment horizontal="center"/>
    </xf>
    <xf numFmtId="1" fontId="23" fillId="0" borderId="0" xfId="0" applyNumberFormat="1" applyFont="1" applyBorder="1" applyAlignment="1" quotePrefix="1">
      <alignment horizontal="center"/>
    </xf>
    <xf numFmtId="1" fontId="41" fillId="0" borderId="0" xfId="0" applyNumberFormat="1" applyFont="1" applyBorder="1" applyAlignment="1">
      <alignment horizontal="center"/>
    </xf>
    <xf numFmtId="0" fontId="39" fillId="0" borderId="7" xfId="0" applyFont="1" applyBorder="1" applyAlignment="1" quotePrefix="1">
      <alignment horizontal="center"/>
    </xf>
    <xf numFmtId="197" fontId="22" fillId="0" borderId="10" xfId="17" applyNumberFormat="1" applyFont="1" applyBorder="1" applyAlignment="1">
      <alignment horizontal="right"/>
    </xf>
    <xf numFmtId="3" fontId="56" fillId="0" borderId="8" xfId="17" applyNumberFormat="1" applyFont="1" applyBorder="1" applyAlignment="1">
      <alignment horizontal="center"/>
    </xf>
    <xf numFmtId="185" fontId="56" fillId="0" borderId="8" xfId="17" applyNumberFormat="1" applyFont="1" applyBorder="1" applyAlignment="1">
      <alignment horizontal="center"/>
    </xf>
    <xf numFmtId="0" fontId="53" fillId="0" borderId="8" xfId="0" applyFont="1" applyBorder="1" applyAlignment="1">
      <alignment/>
    </xf>
    <xf numFmtId="1" fontId="1" fillId="0" borderId="0" xfId="0" applyNumberFormat="1" applyFont="1" applyBorder="1" applyAlignment="1">
      <alignment horizontal="right" readingOrder="2"/>
    </xf>
    <xf numFmtId="0" fontId="22" fillId="0" borderId="0" xfId="0" applyFont="1" applyBorder="1" applyAlignment="1">
      <alignment/>
    </xf>
    <xf numFmtId="0" fontId="41" fillId="0" borderId="0" xfId="0" applyFont="1" applyAlignment="1">
      <alignment/>
    </xf>
    <xf numFmtId="0" fontId="1" fillId="0" borderId="8" xfId="0" applyFont="1" applyBorder="1" applyAlignment="1">
      <alignment readingOrder="2"/>
    </xf>
    <xf numFmtId="197" fontId="22" fillId="0" borderId="8" xfId="17" applyNumberFormat="1" applyFont="1" applyBorder="1" applyAlignment="1">
      <alignment/>
    </xf>
    <xf numFmtId="197" fontId="39" fillId="0" borderId="8" xfId="17" applyNumberFormat="1" applyFont="1" applyBorder="1" applyAlignment="1">
      <alignment/>
    </xf>
    <xf numFmtId="49" fontId="0" fillId="0" borderId="8" xfId="17" applyNumberFormat="1" applyFont="1" applyBorder="1" applyAlignment="1">
      <alignment readingOrder="2"/>
    </xf>
    <xf numFmtId="197" fontId="39" fillId="0" borderId="8" xfId="17" applyNumberFormat="1" applyFont="1" applyBorder="1" applyAlignment="1">
      <alignment/>
    </xf>
    <xf numFmtId="0" fontId="39" fillId="0" borderId="8" xfId="0" applyFont="1" applyBorder="1" applyAlignment="1">
      <alignment/>
    </xf>
    <xf numFmtId="0" fontId="0" fillId="0" borderId="8" xfId="0" applyFont="1" applyBorder="1" applyAlignment="1">
      <alignment/>
    </xf>
    <xf numFmtId="203" fontId="28" fillId="0" borderId="0" xfId="17" applyNumberFormat="1" applyFont="1" applyFill="1" applyBorder="1" applyAlignment="1">
      <alignment horizontal="center"/>
    </xf>
    <xf numFmtId="203" fontId="28" fillId="0" borderId="2" xfId="17" applyNumberFormat="1" applyFont="1" applyFill="1" applyBorder="1" applyAlignment="1">
      <alignment horizontal="center"/>
    </xf>
    <xf numFmtId="203" fontId="23" fillId="0" borderId="2" xfId="17" applyNumberFormat="1" applyFont="1" applyBorder="1" applyAlignment="1">
      <alignment horizontal="right"/>
    </xf>
    <xf numFmtId="203" fontId="23" fillId="0" borderId="0" xfId="17" applyNumberFormat="1" applyFont="1" applyFill="1" applyBorder="1" applyAlignment="1">
      <alignment horizontal="right"/>
    </xf>
    <xf numFmtId="203" fontId="23" fillId="0" borderId="2" xfId="17" applyNumberFormat="1" applyFont="1" applyFill="1" applyBorder="1" applyAlignment="1">
      <alignment horizontal="right"/>
    </xf>
    <xf numFmtId="49" fontId="23" fillId="0" borderId="0" xfId="17" applyNumberFormat="1" applyFont="1" applyBorder="1" applyAlignment="1">
      <alignment horizontal="right"/>
    </xf>
    <xf numFmtId="203" fontId="41" fillId="0" borderId="0" xfId="17" applyNumberFormat="1" applyFont="1" applyFill="1" applyBorder="1" applyAlignment="1">
      <alignment horizontal="right"/>
    </xf>
    <xf numFmtId="203" fontId="41" fillId="0" borderId="2" xfId="17" applyNumberFormat="1" applyFont="1" applyBorder="1" applyAlignment="1">
      <alignment horizontal="right"/>
    </xf>
    <xf numFmtId="0" fontId="39" fillId="0" borderId="3" xfId="0" applyFont="1" applyBorder="1" applyAlignment="1" quotePrefix="1">
      <alignment horizontal="center"/>
    </xf>
    <xf numFmtId="197" fontId="22" fillId="0" borderId="26" xfId="17" applyNumberFormat="1" applyFont="1" applyBorder="1" applyAlignment="1">
      <alignment horizontal="right"/>
    </xf>
    <xf numFmtId="3" fontId="56" fillId="0" borderId="1" xfId="17" applyNumberFormat="1" applyFont="1" applyBorder="1" applyAlignment="1">
      <alignment horizontal="center"/>
    </xf>
    <xf numFmtId="185" fontId="56" fillId="0" borderId="1" xfId="17" applyNumberFormat="1" applyFont="1" applyBorder="1" applyAlignment="1">
      <alignment horizontal="center"/>
    </xf>
    <xf numFmtId="0" fontId="41" fillId="0" borderId="26" xfId="0" applyFont="1" applyBorder="1" applyAlignment="1">
      <alignment/>
    </xf>
    <xf numFmtId="0" fontId="53" fillId="0" borderId="1" xfId="0" applyFont="1" applyBorder="1" applyAlignment="1">
      <alignment/>
    </xf>
    <xf numFmtId="20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97" fontId="24" fillId="0" borderId="0" xfId="17" applyNumberFormat="1" applyFont="1" applyAlignment="1">
      <alignment horizontal="right"/>
    </xf>
    <xf numFmtId="197" fontId="43" fillId="0" borderId="0" xfId="17" applyNumberFormat="1" applyFont="1" applyAlignment="1">
      <alignment/>
    </xf>
    <xf numFmtId="197" fontId="43" fillId="0" borderId="0" xfId="17" applyNumberFormat="1" applyFont="1" applyAlignment="1">
      <alignment/>
    </xf>
    <xf numFmtId="0" fontId="42" fillId="0" borderId="0" xfId="0" applyFont="1" applyAlignment="1">
      <alignment/>
    </xf>
    <xf numFmtId="0" fontId="30" fillId="0" borderId="0" xfId="0" applyFont="1" applyAlignment="1">
      <alignment/>
    </xf>
    <xf numFmtId="197" fontId="3" fillId="0" borderId="0" xfId="17" applyNumberFormat="1" applyFont="1" applyAlignment="1">
      <alignment/>
    </xf>
    <xf numFmtId="197" fontId="1" fillId="0" borderId="1" xfId="17" applyNumberFormat="1" applyFont="1" applyBorder="1" applyAlignment="1">
      <alignment/>
    </xf>
    <xf numFmtId="49" fontId="0" fillId="0" borderId="1" xfId="17" applyNumberFormat="1" applyFont="1" applyBorder="1" applyAlignment="1">
      <alignment/>
    </xf>
    <xf numFmtId="197" fontId="1" fillId="0" borderId="1" xfId="17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27" xfId="0" applyFont="1" applyBorder="1" applyAlignment="1">
      <alignment vertical="center"/>
    </xf>
    <xf numFmtId="197" fontId="0" fillId="0" borderId="8" xfId="17" applyNumberFormat="1" applyFont="1" applyBorder="1" applyAlignment="1">
      <alignment vertical="center"/>
    </xf>
    <xf numFmtId="197" fontId="1" fillId="0" borderId="21" xfId="17" applyNumberFormat="1" applyFont="1" applyBorder="1" applyAlignment="1">
      <alignment horizontal="centerContinuous" readingOrder="2"/>
    </xf>
    <xf numFmtId="0" fontId="1" fillId="0" borderId="17" xfId="0" applyFont="1" applyBorder="1" applyAlignment="1">
      <alignment/>
    </xf>
    <xf numFmtId="197" fontId="1" fillId="0" borderId="6" xfId="17" applyNumberFormat="1" applyFont="1" applyBorder="1" applyAlignment="1">
      <alignment/>
    </xf>
    <xf numFmtId="170" fontId="1" fillId="0" borderId="21" xfId="19" applyFont="1" applyBorder="1" applyAlignment="1">
      <alignment horizontal="center" readingOrder="2"/>
    </xf>
    <xf numFmtId="197" fontId="1" fillId="0" borderId="17" xfId="17" applyNumberFormat="1" applyFont="1" applyBorder="1" applyAlignment="1">
      <alignment horizontal="centerContinuous" readingOrder="2"/>
    </xf>
    <xf numFmtId="197" fontId="0" fillId="0" borderId="17" xfId="17" applyNumberFormat="1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17" xfId="0" applyFont="1" applyBorder="1" applyAlignment="1">
      <alignment/>
    </xf>
    <xf numFmtId="1" fontId="28" fillId="0" borderId="11" xfId="0" applyNumberFormat="1" applyFont="1" applyBorder="1" applyAlignment="1" quotePrefix="1">
      <alignment horizontal="center"/>
    </xf>
    <xf numFmtId="0" fontId="15" fillId="0" borderId="21" xfId="0" applyFont="1" applyBorder="1" applyAlignment="1">
      <alignment horizontal="center" readingOrder="2"/>
    </xf>
    <xf numFmtId="203" fontId="28" fillId="0" borderId="12" xfId="17" applyNumberFormat="1" applyFont="1" applyBorder="1" applyAlignment="1">
      <alignment horizontal="right"/>
    </xf>
    <xf numFmtId="202" fontId="28" fillId="0" borderId="12" xfId="17" applyNumberFormat="1" applyFont="1" applyBorder="1" applyAlignment="1">
      <alignment horizontal="right"/>
    </xf>
    <xf numFmtId="0" fontId="28" fillId="0" borderId="21" xfId="0" applyFont="1" applyBorder="1" applyAlignment="1">
      <alignment horizontal="center"/>
    </xf>
    <xf numFmtId="1" fontId="28" fillId="0" borderId="12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202" fontId="23" fillId="0" borderId="0" xfId="17" applyNumberFormat="1" applyFont="1" applyBorder="1" applyAlignment="1">
      <alignment horizontal="right"/>
    </xf>
    <xf numFmtId="203" fontId="22" fillId="0" borderId="0" xfId="17" applyNumberFormat="1" applyFont="1" applyBorder="1" applyAlignment="1">
      <alignment horizontal="right"/>
    </xf>
    <xf numFmtId="1" fontId="22" fillId="0" borderId="2" xfId="0" applyNumberFormat="1" applyFont="1" applyBorder="1" applyAlignment="1" quotePrefix="1">
      <alignment horizontal="center"/>
    </xf>
    <xf numFmtId="1" fontId="22" fillId="0" borderId="0" xfId="0" applyNumberFormat="1" applyFont="1" applyBorder="1" applyAlignment="1" quotePrefix="1">
      <alignment horizontal="center"/>
    </xf>
    <xf numFmtId="208" fontId="23" fillId="0" borderId="0" xfId="17" applyNumberFormat="1" applyFont="1" applyBorder="1" applyAlignment="1" quotePrefix="1">
      <alignment horizontal="right"/>
    </xf>
    <xf numFmtId="49" fontId="23" fillId="0" borderId="0" xfId="17" applyNumberFormat="1" applyFont="1" applyBorder="1" applyAlignment="1" quotePrefix="1">
      <alignment horizontal="right"/>
    </xf>
    <xf numFmtId="203" fontId="22" fillId="0" borderId="0" xfId="17" applyNumberFormat="1" applyFont="1" applyBorder="1" applyAlignment="1" quotePrefix="1">
      <alignment horizontal="right"/>
    </xf>
    <xf numFmtId="1" fontId="23" fillId="0" borderId="6" xfId="33" applyNumberFormat="1" applyFont="1" applyBorder="1" applyAlignment="1" quotePrefix="1">
      <alignment horizontal="center"/>
      <protection/>
    </xf>
    <xf numFmtId="0" fontId="0" fillId="0" borderId="6" xfId="33" applyFont="1" applyBorder="1" applyAlignment="1">
      <alignment horizontal="left"/>
      <protection/>
    </xf>
    <xf numFmtId="0" fontId="0" fillId="0" borderId="6" xfId="0" applyFont="1" applyBorder="1" applyAlignment="1">
      <alignment/>
    </xf>
    <xf numFmtId="0" fontId="0" fillId="0" borderId="6" xfId="0" applyFont="1" applyBorder="1" applyAlignment="1" quotePrefix="1">
      <alignment horizontal="left"/>
    </xf>
    <xf numFmtId="0" fontId="0" fillId="0" borderId="6" xfId="0" applyFont="1" applyBorder="1" applyAlignment="1">
      <alignment horizontal="left"/>
    </xf>
    <xf numFmtId="1" fontId="22" fillId="0" borderId="6" xfId="0" applyNumberFormat="1" applyFont="1" applyBorder="1" applyAlignment="1" quotePrefix="1">
      <alignment horizontal="center"/>
    </xf>
    <xf numFmtId="202" fontId="22" fillId="0" borderId="0" xfId="17" applyNumberFormat="1" applyFont="1" applyBorder="1" applyAlignment="1">
      <alignment horizontal="right"/>
    </xf>
    <xf numFmtId="1" fontId="22" fillId="0" borderId="6" xfId="0" applyNumberFormat="1" applyFont="1" applyBorder="1" applyAlignment="1">
      <alignment horizontal="center"/>
    </xf>
    <xf numFmtId="0" fontId="34" fillId="0" borderId="3" xfId="0" applyFont="1" applyBorder="1" applyAlignment="1" quotePrefix="1">
      <alignment horizontal="center"/>
    </xf>
    <xf numFmtId="0" fontId="39" fillId="0" borderId="9" xfId="0" applyFont="1" applyBorder="1" applyAlignment="1">
      <alignment/>
    </xf>
    <xf numFmtId="0" fontId="34" fillId="0" borderId="9" xfId="0" applyFont="1" applyBorder="1" applyAlignment="1">
      <alignment/>
    </xf>
    <xf numFmtId="197" fontId="1" fillId="0" borderId="1" xfId="17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1" fillId="0" borderId="28" xfId="0" applyFont="1" applyBorder="1" applyAlignment="1">
      <alignment vertical="center" readingOrder="2"/>
    </xf>
    <xf numFmtId="0" fontId="1" fillId="0" borderId="8" xfId="0" applyFont="1" applyBorder="1" applyAlignment="1">
      <alignment horizontal="left" vertical="center"/>
    </xf>
    <xf numFmtId="197" fontId="0" fillId="0" borderId="15" xfId="17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Continuous" readingOrder="2"/>
    </xf>
    <xf numFmtId="197" fontId="1" fillId="0" borderId="6" xfId="17" applyNumberFormat="1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3" fillId="0" borderId="2" xfId="0" applyFont="1" applyBorder="1" applyAlignment="1">
      <alignment horizontal="center" readingOrder="2"/>
    </xf>
    <xf numFmtId="197" fontId="28" fillId="0" borderId="0" xfId="0" applyNumberFormat="1" applyFont="1" applyBorder="1" applyAlignment="1">
      <alignment/>
    </xf>
    <xf numFmtId="197" fontId="28" fillId="0" borderId="0" xfId="17" applyNumberFormat="1" applyFont="1" applyBorder="1" applyAlignment="1">
      <alignment/>
    </xf>
    <xf numFmtId="197" fontId="28" fillId="0" borderId="6" xfId="17" applyNumberFormat="1" applyFont="1" applyBorder="1" applyAlignment="1">
      <alignment/>
    </xf>
    <xf numFmtId="174" fontId="28" fillId="0" borderId="2" xfId="17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97" fontId="22" fillId="0" borderId="0" xfId="0" applyNumberFormat="1" applyFont="1" applyBorder="1" applyAlignment="1">
      <alignment/>
    </xf>
    <xf numFmtId="197" fontId="22" fillId="0" borderId="0" xfId="17" applyNumberFormat="1" applyFont="1" applyBorder="1" applyAlignment="1">
      <alignment/>
    </xf>
    <xf numFmtId="197" fontId="22" fillId="0" borderId="6" xfId="17" applyNumberFormat="1" applyFont="1" applyBorder="1" applyAlignment="1">
      <alignment/>
    </xf>
    <xf numFmtId="174" fontId="23" fillId="0" borderId="2" xfId="17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2" xfId="0" applyFont="1" applyBorder="1" applyAlignment="1" quotePrefix="1">
      <alignment horizontal="right"/>
    </xf>
    <xf numFmtId="197" fontId="23" fillId="0" borderId="0" xfId="17" applyNumberFormat="1" applyFont="1" applyBorder="1" applyAlignment="1">
      <alignment/>
    </xf>
    <xf numFmtId="197" fontId="23" fillId="0" borderId="6" xfId="17" applyNumberFormat="1" applyFont="1" applyBorder="1" applyAlignment="1">
      <alignment/>
    </xf>
    <xf numFmtId="0" fontId="39" fillId="0" borderId="0" xfId="0" applyFont="1" applyBorder="1" applyAlignment="1">
      <alignment horizontal="center" readingOrder="2"/>
    </xf>
    <xf numFmtId="197" fontId="1" fillId="0" borderId="6" xfId="17" applyNumberFormat="1" applyFont="1" applyBorder="1" applyAlignment="1">
      <alignment/>
    </xf>
    <xf numFmtId="197" fontId="1" fillId="0" borderId="0" xfId="17" applyNumberFormat="1" applyFont="1" applyBorder="1" applyAlignment="1">
      <alignment/>
    </xf>
    <xf numFmtId="197" fontId="1" fillId="0" borderId="1" xfId="0" applyNumberFormat="1" applyFont="1" applyBorder="1" applyAlignment="1">
      <alignment/>
    </xf>
    <xf numFmtId="197" fontId="1" fillId="0" borderId="9" xfId="0" applyNumberFormat="1" applyFont="1" applyBorder="1" applyAlignment="1">
      <alignment/>
    </xf>
    <xf numFmtId="197" fontId="2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0" fontId="20" fillId="0" borderId="0" xfId="0" applyFont="1" applyBorder="1" applyAlignment="1">
      <alignment horizontal="right" readingOrder="2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 readingOrder="2"/>
    </xf>
    <xf numFmtId="0" fontId="0" fillId="0" borderId="1" xfId="0" applyFont="1" applyBorder="1" applyAlignment="1">
      <alignment/>
    </xf>
    <xf numFmtId="0" fontId="32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/>
    </xf>
    <xf numFmtId="197" fontId="1" fillId="0" borderId="20" xfId="17" applyNumberFormat="1" applyFont="1" applyBorder="1" applyAlignment="1">
      <alignment horizontal="centerContinuous" readingOrder="2"/>
    </xf>
    <xf numFmtId="197" fontId="0" fillId="0" borderId="17" xfId="17" applyNumberFormat="1" applyFont="1" applyBorder="1" applyAlignment="1">
      <alignment horizontal="center"/>
    </xf>
    <xf numFmtId="197" fontId="0" fillId="0" borderId="6" xfId="17" applyNumberFormat="1" applyFont="1" applyBorder="1" applyAlignment="1">
      <alignment horizontal="centerContinuous"/>
    </xf>
    <xf numFmtId="197" fontId="0" fillId="0" borderId="6" xfId="17" applyNumberFormat="1" applyFont="1" applyBorder="1" applyAlignment="1">
      <alignment horizontal="center"/>
    </xf>
    <xf numFmtId="0" fontId="0" fillId="0" borderId="17" xfId="33" applyFont="1" applyBorder="1" applyAlignment="1">
      <alignment horizontal="centerContinuous" vertical="top"/>
      <protection/>
    </xf>
    <xf numFmtId="0" fontId="0" fillId="0" borderId="15" xfId="0" applyFont="1" applyBorder="1" applyAlignment="1">
      <alignment horizontal="center" vertical="top"/>
    </xf>
    <xf numFmtId="0" fontId="0" fillId="0" borderId="10" xfId="33" applyFont="1" applyBorder="1" applyAlignment="1">
      <alignment horizontal="center" vertical="top"/>
      <protection/>
    </xf>
    <xf numFmtId="0" fontId="0" fillId="0" borderId="10" xfId="33" applyFont="1" applyBorder="1" applyAlignment="1">
      <alignment horizontal="centerContinuous" vertical="top" wrapText="1"/>
      <protection/>
    </xf>
    <xf numFmtId="197" fontId="0" fillId="0" borderId="15" xfId="17" applyNumberFormat="1" applyFont="1" applyBorder="1" applyAlignment="1">
      <alignment horizontal="centerContinuous" vertical="top"/>
    </xf>
    <xf numFmtId="0" fontId="3" fillId="0" borderId="11" xfId="0" applyFont="1" applyBorder="1" applyAlignment="1">
      <alignment horizontal="center" readingOrder="2"/>
    </xf>
    <xf numFmtId="202" fontId="28" fillId="0" borderId="0" xfId="0" applyNumberFormat="1" applyFont="1" applyBorder="1" applyAlignment="1">
      <alignment horizontal="right"/>
    </xf>
    <xf numFmtId="174" fontId="28" fillId="0" borderId="0" xfId="0" applyNumberFormat="1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202" fontId="22" fillId="0" borderId="0" xfId="0" applyNumberFormat="1" applyFont="1" applyBorder="1" applyAlignment="1">
      <alignment horizontal="right"/>
    </xf>
    <xf numFmtId="174" fontId="22" fillId="0" borderId="0" xfId="0" applyNumberFormat="1" applyFont="1" applyBorder="1" applyAlignment="1">
      <alignment horizontal="right"/>
    </xf>
    <xf numFmtId="174" fontId="22" fillId="0" borderId="2" xfId="0" applyNumberFormat="1" applyFont="1" applyBorder="1" applyAlignment="1">
      <alignment horizontal="right"/>
    </xf>
    <xf numFmtId="0" fontId="45" fillId="0" borderId="6" xfId="0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174" fontId="23" fillId="0" borderId="0" xfId="0" applyNumberFormat="1" applyFont="1" applyBorder="1" applyAlignment="1">
      <alignment horizontal="right"/>
    </xf>
    <xf numFmtId="174" fontId="23" fillId="0" borderId="2" xfId="0" applyNumberFormat="1" applyFont="1" applyBorder="1" applyAlignment="1">
      <alignment horizontal="right"/>
    </xf>
    <xf numFmtId="0" fontId="23" fillId="0" borderId="2" xfId="0" applyFont="1" applyBorder="1" applyAlignment="1" quotePrefix="1">
      <alignment horizontal="right"/>
    </xf>
    <xf numFmtId="202" fontId="23" fillId="0" borderId="0" xfId="0" applyNumberFormat="1" applyFont="1" applyBorder="1" applyAlignment="1">
      <alignment horizontal="right"/>
    </xf>
    <xf numFmtId="0" fontId="39" fillId="0" borderId="2" xfId="0" applyFont="1" applyBorder="1" applyAlignment="1">
      <alignment horizontal="center" vertical="center" readingOrder="2"/>
    </xf>
    <xf numFmtId="202" fontId="22" fillId="0" borderId="0" xfId="0" applyNumberFormat="1" applyFont="1" applyBorder="1" applyAlignment="1">
      <alignment horizontal="right" vertical="center"/>
    </xf>
    <xf numFmtId="174" fontId="22" fillId="0" borderId="0" xfId="0" applyNumberFormat="1" applyFont="1" applyBorder="1" applyAlignment="1">
      <alignment horizontal="right" vertical="center"/>
    </xf>
    <xf numFmtId="174" fontId="22" fillId="0" borderId="2" xfId="0" applyNumberFormat="1" applyFont="1" applyBorder="1" applyAlignment="1">
      <alignment horizontal="right" vertical="center"/>
    </xf>
    <xf numFmtId="0" fontId="45" fillId="0" borderId="6" xfId="0" applyFont="1" applyBorder="1" applyAlignment="1">
      <alignment horizontal="center" vertical="center"/>
    </xf>
    <xf numFmtId="171" fontId="1" fillId="0" borderId="3" xfId="17" applyFont="1" applyBorder="1" applyAlignment="1">
      <alignment/>
    </xf>
    <xf numFmtId="0" fontId="1" fillId="0" borderId="9" xfId="0" applyFont="1" applyBorder="1" applyAlignment="1">
      <alignment/>
    </xf>
    <xf numFmtId="202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97" fontId="1" fillId="0" borderId="20" xfId="17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197" fontId="1" fillId="0" borderId="17" xfId="17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 vertical="center"/>
    </xf>
    <xf numFmtId="0" fontId="1" fillId="0" borderId="17" xfId="0" applyFont="1" applyBorder="1" applyAlignment="1">
      <alignment vertical="top"/>
    </xf>
    <xf numFmtId="0" fontId="1" fillId="0" borderId="15" xfId="0" applyFont="1" applyBorder="1" applyAlignment="1">
      <alignment horizontal="centerContinuous" vertical="top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left" vertical="center" readingOrder="2"/>
    </xf>
    <xf numFmtId="0" fontId="0" fillId="0" borderId="15" xfId="0" applyFont="1" applyBorder="1" applyAlignment="1">
      <alignment horizontal="center" vertical="center" readingOrder="1"/>
    </xf>
    <xf numFmtId="0" fontId="1" fillId="0" borderId="22" xfId="0" applyFont="1" applyBorder="1" applyAlignment="1">
      <alignment horizontal="center" vertical="center" readingOrder="2"/>
    </xf>
    <xf numFmtId="197" fontId="28" fillId="0" borderId="0" xfId="0" applyNumberFormat="1" applyFont="1" applyFill="1" applyBorder="1" applyAlignment="1" applyProtection="1">
      <alignment/>
      <protection locked="0"/>
    </xf>
    <xf numFmtId="202" fontId="28" fillId="0" borderId="0" xfId="17" applyNumberFormat="1" applyFont="1" applyBorder="1" applyAlignment="1" applyProtection="1">
      <alignment horizontal="right"/>
      <protection locked="0"/>
    </xf>
    <xf numFmtId="3" fontId="28" fillId="0" borderId="0" xfId="0" applyNumberFormat="1" applyFont="1" applyAlignment="1">
      <alignment/>
    </xf>
    <xf numFmtId="203" fontId="28" fillId="0" borderId="0" xfId="17" applyNumberFormat="1" applyFont="1" applyBorder="1" applyAlignment="1" applyProtection="1">
      <alignment horizontal="right"/>
      <protection locked="0"/>
    </xf>
    <xf numFmtId="185" fontId="14" fillId="0" borderId="0" xfId="0" applyNumberFormat="1" applyFont="1" applyBorder="1" applyAlignment="1">
      <alignment/>
    </xf>
    <xf numFmtId="185" fontId="15" fillId="0" borderId="0" xfId="0" applyNumberFormat="1" applyFont="1" applyBorder="1" applyAlignment="1">
      <alignment/>
    </xf>
    <xf numFmtId="197" fontId="23" fillId="0" borderId="0" xfId="0" applyNumberFormat="1" applyFont="1" applyFill="1" applyBorder="1" applyAlignment="1" applyProtection="1">
      <alignment/>
      <protection locked="0"/>
    </xf>
    <xf numFmtId="197" fontId="23" fillId="0" borderId="0" xfId="17" applyNumberFormat="1" applyFont="1" applyFill="1" applyBorder="1" applyAlignment="1" applyProtection="1">
      <alignment/>
      <protection locked="0"/>
    </xf>
    <xf numFmtId="202" fontId="23" fillId="0" borderId="0" xfId="17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Alignment="1">
      <alignment/>
    </xf>
    <xf numFmtId="197" fontId="23" fillId="0" borderId="0" xfId="17" applyNumberFormat="1" applyFont="1" applyBorder="1" applyAlignment="1" applyProtection="1">
      <alignment horizontal="center"/>
      <protection locked="0"/>
    </xf>
    <xf numFmtId="197" fontId="22" fillId="0" borderId="0" xfId="0" applyNumberFormat="1" applyFont="1" applyFill="1" applyBorder="1" applyAlignment="1" applyProtection="1">
      <alignment/>
      <protection locked="0"/>
    </xf>
    <xf numFmtId="197" fontId="22" fillId="0" borderId="0" xfId="17" applyNumberFormat="1" applyFont="1" applyFill="1" applyBorder="1" applyAlignment="1" applyProtection="1">
      <alignment/>
      <protection locked="0"/>
    </xf>
    <xf numFmtId="202" fontId="22" fillId="0" borderId="0" xfId="17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197" fontId="22" fillId="0" borderId="0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1" fontId="23" fillId="0" borderId="0" xfId="33" applyNumberFormat="1" applyFont="1" applyBorder="1" applyAlignment="1" quotePrefix="1">
      <alignment horizontal="center"/>
      <protection/>
    </xf>
    <xf numFmtId="1" fontId="23" fillId="0" borderId="0" xfId="33" applyNumberFormat="1" applyFont="1" applyBorder="1" applyAlignment="1">
      <alignment horizontal="center"/>
      <protection/>
    </xf>
    <xf numFmtId="197" fontId="23" fillId="0" borderId="0" xfId="0" applyNumberFormat="1" applyFont="1" applyFill="1" applyBorder="1" applyAlignment="1">
      <alignment/>
    </xf>
    <xf numFmtId="197" fontId="23" fillId="0" borderId="0" xfId="17" applyNumberFormat="1" applyFont="1" applyFill="1" applyBorder="1" applyAlignment="1">
      <alignment/>
    </xf>
    <xf numFmtId="197" fontId="23" fillId="0" borderId="0" xfId="17" applyNumberFormat="1" applyFont="1" applyBorder="1" applyAlignment="1">
      <alignment horizontal="center"/>
    </xf>
    <xf numFmtId="197" fontId="22" fillId="0" borderId="0" xfId="0" applyNumberFormat="1" applyFont="1" applyFill="1" applyBorder="1" applyAlignment="1">
      <alignment/>
    </xf>
    <xf numFmtId="197" fontId="22" fillId="0" borderId="0" xfId="17" applyNumberFormat="1" applyFont="1" applyFill="1" applyBorder="1" applyAlignment="1">
      <alignment/>
    </xf>
    <xf numFmtId="197" fontId="22" fillId="0" borderId="0" xfId="17" applyNumberFormat="1" applyFont="1" applyBorder="1" applyAlignment="1">
      <alignment horizontal="center"/>
    </xf>
    <xf numFmtId="197" fontId="22" fillId="0" borderId="0" xfId="0" applyNumberFormat="1" applyFont="1" applyBorder="1" applyAlignment="1">
      <alignment/>
    </xf>
    <xf numFmtId="197" fontId="22" fillId="0" borderId="0" xfId="17" applyNumberFormat="1" applyFont="1" applyBorder="1" applyAlignment="1">
      <alignment/>
    </xf>
    <xf numFmtId="198" fontId="22" fillId="0" borderId="0" xfId="17" applyNumberFormat="1" applyFont="1" applyBorder="1" applyAlignment="1">
      <alignment horizontal="center"/>
    </xf>
    <xf numFmtId="198" fontId="22" fillId="0" borderId="0" xfId="17" applyNumberFormat="1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/>
    </xf>
    <xf numFmtId="0" fontId="22" fillId="0" borderId="1" xfId="0" applyFont="1" applyBorder="1" applyAlignment="1" quotePrefix="1">
      <alignment horizontal="center"/>
    </xf>
    <xf numFmtId="197" fontId="39" fillId="0" borderId="26" xfId="17" applyNumberFormat="1" applyFont="1" applyBorder="1" applyAlignment="1">
      <alignment horizontal="right"/>
    </xf>
    <xf numFmtId="0" fontId="39" fillId="0" borderId="1" xfId="0" applyFont="1" applyBorder="1" applyAlignment="1">
      <alignment/>
    </xf>
    <xf numFmtId="0" fontId="39" fillId="0" borderId="26" xfId="0" applyFont="1" applyBorder="1" applyAlignment="1">
      <alignment/>
    </xf>
    <xf numFmtId="197" fontId="39" fillId="0" borderId="0" xfId="17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24" fillId="0" borderId="0" xfId="0" applyFont="1" applyBorder="1" applyAlignment="1">
      <alignment horizontal="right" readingOrder="2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15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right"/>
    </xf>
    <xf numFmtId="208" fontId="1" fillId="0" borderId="0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203" fontId="28" fillId="0" borderId="0" xfId="17" applyNumberFormat="1" applyFont="1" applyBorder="1" applyAlignment="1">
      <alignment/>
    </xf>
    <xf numFmtId="208" fontId="28" fillId="0" borderId="0" xfId="17" applyNumberFormat="1" applyFont="1" applyBorder="1" applyAlignment="1">
      <alignment/>
    </xf>
    <xf numFmtId="185" fontId="28" fillId="0" borderId="0" xfId="17" applyNumberFormat="1" applyFont="1" applyBorder="1" applyAlignment="1">
      <alignment/>
    </xf>
    <xf numFmtId="209" fontId="28" fillId="0" borderId="0" xfId="0" applyNumberFormat="1" applyFont="1" applyBorder="1" applyAlignment="1">
      <alignment/>
    </xf>
    <xf numFmtId="210" fontId="28" fillId="0" borderId="0" xfId="0" applyNumberFormat="1" applyFont="1" applyBorder="1" applyAlignment="1">
      <alignment/>
    </xf>
    <xf numFmtId="210" fontId="28" fillId="0" borderId="2" xfId="0" applyNumberFormat="1" applyFont="1" applyBorder="1" applyAlignment="1">
      <alignment/>
    </xf>
    <xf numFmtId="0" fontId="28" fillId="0" borderId="6" xfId="0" applyFont="1" applyBorder="1" applyAlignment="1">
      <alignment horizontal="center"/>
    </xf>
    <xf numFmtId="203" fontId="23" fillId="0" borderId="0" xfId="17" applyNumberFormat="1" applyFont="1" applyBorder="1" applyAlignment="1">
      <alignment/>
    </xf>
    <xf numFmtId="208" fontId="23" fillId="0" borderId="0" xfId="17" applyNumberFormat="1" applyFont="1" applyBorder="1" applyAlignment="1">
      <alignment/>
    </xf>
    <xf numFmtId="185" fontId="23" fillId="0" borderId="0" xfId="17" applyNumberFormat="1" applyFont="1" applyBorder="1" applyAlignment="1">
      <alignment/>
    </xf>
    <xf numFmtId="209" fontId="23" fillId="0" borderId="0" xfId="0" applyNumberFormat="1" applyFont="1" applyBorder="1" applyAlignment="1">
      <alignment/>
    </xf>
    <xf numFmtId="210" fontId="23" fillId="0" borderId="0" xfId="0" applyNumberFormat="1" applyFont="1" applyBorder="1" applyAlignment="1">
      <alignment/>
    </xf>
    <xf numFmtId="210" fontId="23" fillId="0" borderId="2" xfId="0" applyNumberFormat="1" applyFont="1" applyBorder="1" applyAlignment="1">
      <alignment/>
    </xf>
    <xf numFmtId="208" fontId="23" fillId="0" borderId="0" xfId="17" applyNumberFormat="1" applyFont="1" applyFill="1" applyBorder="1" applyAlignment="1">
      <alignment/>
    </xf>
    <xf numFmtId="0" fontId="28" fillId="0" borderId="6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203" fontId="1" fillId="0" borderId="0" xfId="0" applyNumberFormat="1" applyFont="1" applyBorder="1" applyAlignment="1">
      <alignment horizontal="right" vertical="center" readingOrder="2"/>
    </xf>
    <xf numFmtId="208" fontId="1" fillId="0" borderId="0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horizontal="right" vertical="center"/>
    </xf>
    <xf numFmtId="209" fontId="22" fillId="0" borderId="0" xfId="0" applyNumberFormat="1" applyFont="1" applyBorder="1" applyAlignment="1">
      <alignment horizontal="right"/>
    </xf>
    <xf numFmtId="210" fontId="22" fillId="0" borderId="0" xfId="0" applyNumberFormat="1" applyFont="1" applyBorder="1" applyAlignment="1">
      <alignment horizontal="right"/>
    </xf>
    <xf numFmtId="208" fontId="1" fillId="0" borderId="0" xfId="0" applyNumberFormat="1" applyFont="1" applyAlignment="1">
      <alignment horizontal="right" vertical="center"/>
    </xf>
    <xf numFmtId="210" fontId="23" fillId="0" borderId="2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center" readingOrder="2"/>
    </xf>
    <xf numFmtId="185" fontId="28" fillId="0" borderId="0" xfId="17" applyNumberFormat="1" applyFont="1" applyBorder="1" applyAlignment="1">
      <alignment horizontal="right"/>
    </xf>
    <xf numFmtId="209" fontId="28" fillId="0" borderId="0" xfId="0" applyNumberFormat="1" applyFont="1" applyBorder="1" applyAlignment="1">
      <alignment horizontal="right"/>
    </xf>
    <xf numFmtId="210" fontId="28" fillId="0" borderId="0" xfId="0" applyNumberFormat="1" applyFont="1" applyBorder="1" applyAlignment="1">
      <alignment horizontal="right"/>
    </xf>
    <xf numFmtId="208" fontId="28" fillId="0" borderId="0" xfId="17" applyNumberFormat="1" applyFont="1" applyBorder="1" applyAlignment="1">
      <alignment horizontal="right"/>
    </xf>
    <xf numFmtId="210" fontId="28" fillId="0" borderId="2" xfId="0" applyNumberFormat="1" applyFont="1" applyBorder="1" applyAlignment="1">
      <alignment horizontal="right"/>
    </xf>
    <xf numFmtId="0" fontId="47" fillId="0" borderId="6" xfId="0" applyFont="1" applyBorder="1" applyAlignment="1">
      <alignment horizontal="center"/>
    </xf>
    <xf numFmtId="208" fontId="23" fillId="0" borderId="0" xfId="17" applyNumberFormat="1" applyFont="1" applyBorder="1" applyAlignment="1">
      <alignment horizontal="right"/>
    </xf>
    <xf numFmtId="185" fontId="23" fillId="0" borderId="0" xfId="17" applyNumberFormat="1" applyFont="1" applyBorder="1" applyAlignment="1">
      <alignment horizontal="right"/>
    </xf>
    <xf numFmtId="209" fontId="23" fillId="0" borderId="0" xfId="0" applyNumberFormat="1" applyFont="1" applyBorder="1" applyAlignment="1">
      <alignment horizontal="right"/>
    </xf>
    <xf numFmtId="210" fontId="23" fillId="0" borderId="0" xfId="0" applyNumberFormat="1" applyFont="1" applyBorder="1" applyAlignment="1">
      <alignment horizontal="right"/>
    </xf>
    <xf numFmtId="210" fontId="23" fillId="0" borderId="2" xfId="0" applyNumberFormat="1" applyFont="1" applyBorder="1" applyAlignment="1">
      <alignment horizontal="right"/>
    </xf>
    <xf numFmtId="203" fontId="1" fillId="0" borderId="0" xfId="17" applyNumberFormat="1" applyFont="1" applyBorder="1" applyAlignment="1">
      <alignment horizontal="right" readingOrder="2"/>
    </xf>
    <xf numFmtId="208" fontId="1" fillId="0" borderId="0" xfId="17" applyNumberFormat="1" applyFont="1" applyBorder="1" applyAlignment="1">
      <alignment horizontal="right"/>
    </xf>
    <xf numFmtId="185" fontId="1" fillId="0" borderId="0" xfId="17" applyNumberFormat="1" applyFont="1" applyBorder="1" applyAlignment="1">
      <alignment horizontal="right"/>
    </xf>
    <xf numFmtId="208" fontId="1" fillId="0" borderId="0" xfId="17" applyNumberFormat="1" applyFont="1" applyBorder="1" applyAlignment="1" quotePrefix="1">
      <alignment horizontal="right"/>
    </xf>
    <xf numFmtId="210" fontId="23" fillId="0" borderId="2" xfId="0" applyNumberFormat="1" applyFont="1" applyBorder="1" applyAlignment="1">
      <alignment horizontal="left"/>
    </xf>
    <xf numFmtId="185" fontId="1" fillId="0" borderId="1" xfId="0" applyNumberFormat="1" applyFont="1" applyBorder="1" applyAlignment="1">
      <alignment/>
    </xf>
    <xf numFmtId="208" fontId="23" fillId="2" borderId="0" xfId="17" applyNumberFormat="1" applyFont="1" applyFill="1" applyBorder="1" applyAlignment="1">
      <alignment/>
    </xf>
    <xf numFmtId="0" fontId="42" fillId="0" borderId="0" xfId="0" applyFont="1" applyAlignment="1">
      <alignment horizontal="left"/>
    </xf>
    <xf numFmtId="0" fontId="2" fillId="0" borderId="0" xfId="0" applyFont="1" applyBorder="1" applyAlignment="1">
      <alignment readingOrder="2"/>
    </xf>
    <xf numFmtId="0" fontId="24" fillId="0" borderId="1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readingOrder="2"/>
    </xf>
    <xf numFmtId="197" fontId="1" fillId="0" borderId="0" xfId="17" applyNumberFormat="1" applyFont="1" applyBorder="1" applyAlignment="1">
      <alignment horizontal="center" readingOrder="2"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readingOrder="2"/>
    </xf>
    <xf numFmtId="211" fontId="28" fillId="0" borderId="0" xfId="17" applyNumberFormat="1" applyFont="1" applyFill="1" applyBorder="1" applyAlignment="1">
      <alignment vertical="center"/>
    </xf>
    <xf numFmtId="212" fontId="28" fillId="0" borderId="0" xfId="17" applyNumberFormat="1" applyFont="1" applyFill="1" applyBorder="1" applyAlignment="1">
      <alignment vertical="center"/>
    </xf>
    <xf numFmtId="211" fontId="28" fillId="0" borderId="2" xfId="17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11" fontId="15" fillId="0" borderId="0" xfId="0" applyNumberFormat="1" applyFont="1" applyBorder="1" applyAlignment="1">
      <alignment vertical="center"/>
    </xf>
    <xf numFmtId="211" fontId="22" fillId="0" borderId="0" xfId="17" applyNumberFormat="1" applyFont="1" applyFill="1" applyBorder="1" applyAlignment="1">
      <alignment/>
    </xf>
    <xf numFmtId="212" fontId="22" fillId="0" borderId="0" xfId="17" applyNumberFormat="1" applyFont="1" applyFill="1" applyBorder="1" applyAlignment="1">
      <alignment/>
    </xf>
    <xf numFmtId="211" fontId="22" fillId="0" borderId="2" xfId="17" applyNumberFormat="1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211" fontId="23" fillId="0" borderId="0" xfId="17" applyNumberFormat="1" applyFont="1" applyFill="1" applyBorder="1" applyAlignment="1">
      <alignment/>
    </xf>
    <xf numFmtId="212" fontId="23" fillId="0" borderId="0" xfId="17" applyNumberFormat="1" applyFont="1" applyFill="1" applyBorder="1" applyAlignment="1">
      <alignment/>
    </xf>
    <xf numFmtId="211" fontId="23" fillId="0" borderId="2" xfId="17" applyNumberFormat="1" applyFont="1" applyBorder="1" applyAlignment="1">
      <alignment horizontal="right"/>
    </xf>
    <xf numFmtId="0" fontId="23" fillId="0" borderId="0" xfId="0" applyFont="1" applyBorder="1" applyAlignment="1" quotePrefix="1">
      <alignment/>
    </xf>
    <xf numFmtId="211" fontId="22" fillId="0" borderId="0" xfId="17" applyNumberFormat="1" applyFont="1" applyBorder="1" applyAlignment="1">
      <alignment horizontal="right"/>
    </xf>
    <xf numFmtId="0" fontId="23" fillId="0" borderId="2" xfId="0" applyFont="1" applyBorder="1" applyAlignment="1">
      <alignment horizontal="right" readingOrder="2"/>
    </xf>
    <xf numFmtId="0" fontId="23" fillId="0" borderId="0" xfId="0" applyFont="1" applyBorder="1" applyAlignment="1">
      <alignment/>
    </xf>
    <xf numFmtId="211" fontId="22" fillId="0" borderId="0" xfId="0" applyNumberFormat="1" applyFont="1" applyFill="1" applyBorder="1" applyAlignment="1">
      <alignment/>
    </xf>
    <xf numFmtId="209" fontId="22" fillId="0" borderId="1" xfId="0" applyNumberFormat="1" applyFont="1" applyBorder="1" applyAlignment="1">
      <alignment/>
    </xf>
    <xf numFmtId="197" fontId="22" fillId="0" borderId="3" xfId="17" applyNumberFormat="1" applyFont="1" applyBorder="1" applyAlignment="1">
      <alignment horizontal="center"/>
    </xf>
    <xf numFmtId="0" fontId="0" fillId="0" borderId="0" xfId="0" applyFont="1" applyAlignment="1">
      <alignment horizontal="left" readingOrder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3" borderId="0" xfId="0" applyNumberFormat="1" applyFill="1" applyAlignment="1">
      <alignment/>
    </xf>
    <xf numFmtId="49" fontId="0" fillId="0" borderId="0" xfId="0" applyNumberFormat="1" applyAlignment="1">
      <alignment/>
    </xf>
    <xf numFmtId="197" fontId="1" fillId="0" borderId="0" xfId="17" applyNumberFormat="1" applyFont="1" applyAlignment="1">
      <alignment/>
    </xf>
    <xf numFmtId="9" fontId="1" fillId="0" borderId="0" xfId="34" applyFont="1" applyAlignment="1">
      <alignment/>
    </xf>
    <xf numFmtId="0" fontId="20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 wrapText="1" readingOrder="2"/>
    </xf>
    <xf numFmtId="0" fontId="1" fillId="0" borderId="17" xfId="0" applyFont="1" applyBorder="1" applyAlignment="1">
      <alignment horizontal="center" wrapText="1" readingOrder="2"/>
    </xf>
    <xf numFmtId="0" fontId="1" fillId="0" borderId="20" xfId="0" applyFont="1" applyBorder="1" applyAlignment="1">
      <alignment horizontal="center" wrapText="1" readingOrder="2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horizontal="center" vertical="center" readingOrder="2"/>
    </xf>
    <xf numFmtId="0" fontId="1" fillId="0" borderId="17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readingOrder="2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right"/>
    </xf>
    <xf numFmtId="0" fontId="1" fillId="0" borderId="2" xfId="0" applyFont="1" applyBorder="1" applyAlignment="1">
      <alignment vertical="top"/>
    </xf>
    <xf numFmtId="0" fontId="0" fillId="0" borderId="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 readingOrder="1"/>
    </xf>
    <xf numFmtId="0" fontId="2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5" xfId="0" applyFont="1" applyBorder="1" applyAlignment="1">
      <alignment horizontal="centerContinuous" wrapText="1"/>
    </xf>
    <xf numFmtId="0" fontId="0" fillId="0" borderId="15" xfId="0" applyFont="1" applyBorder="1" applyAlignment="1">
      <alignment horizontal="centerContinuous" vertical="top" wrapText="1"/>
    </xf>
    <xf numFmtId="0" fontId="1" fillId="0" borderId="10" xfId="0" applyFont="1" applyBorder="1" applyAlignment="1">
      <alignment horizontal="centerContinuous" wrapText="1"/>
    </xf>
    <xf numFmtId="0" fontId="36" fillId="0" borderId="6" xfId="0" applyFont="1" applyBorder="1" applyAlignment="1">
      <alignment wrapText="1" readingOrder="2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Continuous" wrapText="1"/>
    </xf>
    <xf numFmtId="0" fontId="38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5" fillId="0" borderId="6" xfId="0" applyFont="1" applyBorder="1" applyAlignment="1">
      <alignment horizontal="right" readingOrder="2"/>
    </xf>
    <xf numFmtId="195" fontId="28" fillId="0" borderId="6" xfId="17" applyNumberFormat="1" applyFont="1" applyBorder="1" applyAlignment="1">
      <alignment horizontal="right"/>
    </xf>
    <xf numFmtId="195" fontId="28" fillId="0" borderId="0" xfId="17" applyNumberFormat="1" applyFont="1" applyBorder="1" applyAlignment="1">
      <alignment horizontal="right"/>
    </xf>
    <xf numFmtId="195" fontId="28" fillId="0" borderId="2" xfId="17" applyNumberFormat="1" applyFont="1" applyBorder="1" applyAlignment="1">
      <alignment horizontal="right"/>
    </xf>
    <xf numFmtId="0" fontId="47" fillId="0" borderId="2" xfId="0" applyFont="1" applyBorder="1" applyAlignment="1">
      <alignment horizontal="left"/>
    </xf>
    <xf numFmtId="1" fontId="28" fillId="0" borderId="6" xfId="0" applyNumberFormat="1" applyFont="1" applyBorder="1" applyAlignment="1" quotePrefix="1">
      <alignment horizontal="center"/>
    </xf>
    <xf numFmtId="0" fontId="1" fillId="0" borderId="6" xfId="0" applyFont="1" applyBorder="1" applyAlignment="1" quotePrefix="1">
      <alignment horizontal="right" readingOrder="2"/>
    </xf>
    <xf numFmtId="195" fontId="23" fillId="0" borderId="6" xfId="17" applyNumberFormat="1" applyFont="1" applyBorder="1" applyAlignment="1">
      <alignment horizontal="right"/>
    </xf>
    <xf numFmtId="195" fontId="23" fillId="0" borderId="0" xfId="17" applyNumberFormat="1" applyFont="1" applyBorder="1" applyAlignment="1">
      <alignment horizontal="right"/>
    </xf>
    <xf numFmtId="195" fontId="23" fillId="0" borderId="2" xfId="17" applyNumberFormat="1" applyFont="1" applyBorder="1" applyAlignment="1">
      <alignment horizontal="right"/>
    </xf>
    <xf numFmtId="195" fontId="22" fillId="0" borderId="6" xfId="17" applyNumberFormat="1" applyFont="1" applyBorder="1" applyAlignment="1">
      <alignment horizontal="right"/>
    </xf>
    <xf numFmtId="195" fontId="22" fillId="0" borderId="0" xfId="17" applyNumberFormat="1" applyFont="1" applyBorder="1" applyAlignment="1">
      <alignment horizontal="right"/>
    </xf>
    <xf numFmtId="195" fontId="22" fillId="0" borderId="2" xfId="17" applyNumberFormat="1" applyFont="1" applyBorder="1" applyAlignment="1">
      <alignment horizontal="right"/>
    </xf>
    <xf numFmtId="0" fontId="1" fillId="0" borderId="6" xfId="33" applyFont="1" applyBorder="1" applyAlignment="1" quotePrefix="1">
      <alignment horizontal="right" readingOrder="2"/>
      <protection/>
    </xf>
    <xf numFmtId="0" fontId="1" fillId="0" borderId="6" xfId="33" applyFont="1" applyBorder="1" applyAlignment="1">
      <alignment horizontal="right" readingOrder="2"/>
      <protection/>
    </xf>
    <xf numFmtId="1" fontId="23" fillId="0" borderId="6" xfId="33" applyNumberFormat="1" applyFont="1" applyBorder="1" applyAlignment="1">
      <alignment horizontal="center"/>
      <protection/>
    </xf>
    <xf numFmtId="0" fontId="22" fillId="0" borderId="6" xfId="0" applyFont="1" applyBorder="1" applyAlignment="1">
      <alignment/>
    </xf>
    <xf numFmtId="0" fontId="0" fillId="0" borderId="2" xfId="0" applyFont="1" applyBorder="1" applyAlignment="1" quotePrefix="1">
      <alignment horizontal="left"/>
    </xf>
    <xf numFmtId="174" fontId="3" fillId="0" borderId="6" xfId="0" applyNumberFormat="1" applyFont="1" applyBorder="1" applyAlignment="1">
      <alignment horizontal="center"/>
    </xf>
    <xf numFmtId="213" fontId="43" fillId="0" borderId="0" xfId="17" applyNumberFormat="1" applyFont="1" applyBorder="1" applyAlignment="1">
      <alignment horizontal="center"/>
    </xf>
    <xf numFmtId="213" fontId="43" fillId="0" borderId="2" xfId="17" applyNumberFormat="1" applyFont="1" applyBorder="1" applyAlignment="1">
      <alignment horizontal="center"/>
    </xf>
    <xf numFmtId="1" fontId="39" fillId="0" borderId="3" xfId="0" applyNumberFormat="1" applyFont="1" applyBorder="1" applyAlignment="1" quotePrefix="1">
      <alignment horizontal="center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3" fontId="43" fillId="0" borderId="1" xfId="17" applyNumberFormat="1" applyFont="1" applyBorder="1" applyAlignment="1">
      <alignment horizontal="center"/>
    </xf>
    <xf numFmtId="185" fontId="43" fillId="0" borderId="3" xfId="17" applyNumberFormat="1" applyFont="1" applyBorder="1" applyAlignment="1">
      <alignment horizontal="center"/>
    </xf>
    <xf numFmtId="0" fontId="39" fillId="0" borderId="3" xfId="0" applyFont="1" applyBorder="1" applyAlignment="1">
      <alignment horizontal="left"/>
    </xf>
    <xf numFmtId="1" fontId="35" fillId="0" borderId="9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6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19" fillId="0" borderId="0" xfId="0" applyFont="1" applyAlignment="1">
      <alignment/>
    </xf>
    <xf numFmtId="0" fontId="51" fillId="0" borderId="0" xfId="0" applyFont="1" applyAlignment="1">
      <alignment/>
    </xf>
    <xf numFmtId="0" fontId="63" fillId="0" borderId="0" xfId="0" applyFont="1" applyFill="1" applyAlignment="1" applyProtection="1">
      <alignment readingOrder="2"/>
      <protection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Alignment="1" applyProtection="1">
      <alignment horizontal="right" readingOrder="2"/>
      <protection/>
    </xf>
    <xf numFmtId="0" fontId="62" fillId="0" borderId="0" xfId="0" applyFont="1" applyFill="1" applyAlignment="1" applyProtection="1">
      <alignment/>
      <protection/>
    </xf>
    <xf numFmtId="0" fontId="62" fillId="0" borderId="0" xfId="0" applyFont="1" applyFill="1" applyAlignment="1">
      <alignment horizontal="right"/>
    </xf>
    <xf numFmtId="0" fontId="64" fillId="0" borderId="1" xfId="0" applyFont="1" applyFill="1" applyBorder="1" applyAlignment="1">
      <alignment horizontal="centerContinuous" vertical="top"/>
    </xf>
    <xf numFmtId="0" fontId="65" fillId="0" borderId="1" xfId="0" applyFont="1" applyFill="1" applyBorder="1" applyAlignment="1">
      <alignment horizontal="centerContinuous"/>
    </xf>
    <xf numFmtId="0" fontId="65" fillId="0" borderId="1" xfId="0" applyFont="1" applyBorder="1" applyAlignment="1">
      <alignment horizontal="centerContinuous"/>
    </xf>
    <xf numFmtId="0" fontId="62" fillId="0" borderId="1" xfId="0" applyFont="1" applyFill="1" applyBorder="1" applyAlignment="1">
      <alignment horizontal="centerContinuous" vertical="top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Alignment="1">
      <alignment/>
    </xf>
    <xf numFmtId="0" fontId="67" fillId="0" borderId="6" xfId="0" applyFont="1" applyBorder="1" applyAlignment="1" applyProtection="1">
      <alignment horizontal="center" readingOrder="2"/>
      <protection/>
    </xf>
    <xf numFmtId="0" fontId="67" fillId="0" borderId="17" xfId="0" applyFont="1" applyBorder="1" applyAlignment="1" applyProtection="1">
      <alignment horizontal="center" readingOrder="2"/>
      <protection/>
    </xf>
    <xf numFmtId="0" fontId="67" fillId="0" borderId="17" xfId="0" applyFont="1" applyFill="1" applyBorder="1" applyAlignment="1" applyProtection="1">
      <alignment horizontal="center" readingOrder="2"/>
      <protection/>
    </xf>
    <xf numFmtId="0" fontId="66" fillId="0" borderId="0" xfId="0" applyFont="1" applyAlignment="1">
      <alignment vertical="center"/>
    </xf>
    <xf numFmtId="0" fontId="67" fillId="0" borderId="6" xfId="0" applyFont="1" applyBorder="1" applyAlignment="1" applyProtection="1">
      <alignment horizontal="center" vertical="center" readingOrder="2"/>
      <protection/>
    </xf>
    <xf numFmtId="0" fontId="67" fillId="0" borderId="17" xfId="0" applyFont="1" applyBorder="1" applyAlignment="1" applyProtection="1">
      <alignment horizontal="center" vertical="center" readingOrder="2"/>
      <protection/>
    </xf>
    <xf numFmtId="0" fontId="64" fillId="0" borderId="0" xfId="0" applyFont="1" applyAlignment="1" applyProtection="1">
      <alignment horizontal="center"/>
      <protection/>
    </xf>
    <xf numFmtId="0" fontId="66" fillId="0" borderId="6" xfId="0" applyFont="1" applyBorder="1" applyAlignment="1">
      <alignment/>
    </xf>
    <xf numFmtId="0" fontId="66" fillId="0" borderId="17" xfId="0" applyFont="1" applyBorder="1" applyAlignment="1">
      <alignment/>
    </xf>
    <xf numFmtId="0" fontId="64" fillId="0" borderId="17" xfId="0" applyFont="1" applyFill="1" applyBorder="1" applyAlignment="1" applyProtection="1">
      <alignment horizontal="center" vertical="top"/>
      <protection/>
    </xf>
    <xf numFmtId="0" fontId="64" fillId="0" borderId="17" xfId="0" applyFont="1" applyBorder="1" applyAlignment="1" applyProtection="1">
      <alignment horizontal="center"/>
      <protection/>
    </xf>
    <xf numFmtId="0" fontId="67" fillId="0" borderId="0" xfId="0" applyFont="1" applyAlignment="1" applyProtection="1">
      <alignment horizontal="center" readingOrder="2"/>
      <protection/>
    </xf>
    <xf numFmtId="0" fontId="64" fillId="0" borderId="6" xfId="0" applyFont="1" applyBorder="1" applyAlignment="1" applyProtection="1">
      <alignment horizontal="center"/>
      <protection/>
    </xf>
    <xf numFmtId="0" fontId="66" fillId="0" borderId="8" xfId="0" applyFont="1" applyBorder="1" applyAlignment="1">
      <alignment vertical="top"/>
    </xf>
    <xf numFmtId="0" fontId="64" fillId="0" borderId="15" xfId="0" applyFont="1" applyBorder="1" applyAlignment="1" applyProtection="1">
      <alignment horizontal="center" vertical="top"/>
      <protection/>
    </xf>
    <xf numFmtId="0" fontId="64" fillId="0" borderId="10" xfId="0" applyFont="1" applyBorder="1" applyAlignment="1" applyProtection="1">
      <alignment horizontal="center" vertical="top"/>
      <protection/>
    </xf>
    <xf numFmtId="0" fontId="64" fillId="0" borderId="10" xfId="0" applyFont="1" applyFill="1" applyBorder="1" applyAlignment="1" applyProtection="1">
      <alignment horizontal="center" vertical="top"/>
      <protection/>
    </xf>
    <xf numFmtId="0" fontId="66" fillId="0" borderId="0" xfId="0" applyFont="1" applyBorder="1" applyAlignment="1">
      <alignment vertical="top"/>
    </xf>
    <xf numFmtId="0" fontId="65" fillId="0" borderId="2" xfId="0" applyFont="1" applyBorder="1" applyAlignment="1">
      <alignment horizontal="center"/>
    </xf>
    <xf numFmtId="0" fontId="65" fillId="0" borderId="0" xfId="0" applyFont="1" applyFill="1" applyAlignment="1">
      <alignment/>
    </xf>
    <xf numFmtId="0" fontId="65" fillId="0" borderId="6" xfId="0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8" fillId="0" borderId="0" xfId="0" applyFont="1" applyFill="1" applyAlignment="1" applyProtection="1">
      <alignment vertical="center"/>
      <protection/>
    </xf>
    <xf numFmtId="0" fontId="69" fillId="0" borderId="0" xfId="0" applyFont="1" applyFill="1" applyAlignment="1" applyProtection="1">
      <alignment vertical="center" readingOrder="2"/>
      <protection/>
    </xf>
    <xf numFmtId="0" fontId="65" fillId="0" borderId="2" xfId="0" applyFont="1" applyFill="1" applyBorder="1" applyAlignment="1">
      <alignment horizontal="center"/>
    </xf>
    <xf numFmtId="214" fontId="65" fillId="0" borderId="0" xfId="0" applyNumberFormat="1" applyFont="1" applyFill="1" applyAlignment="1">
      <alignment/>
    </xf>
    <xf numFmtId="1" fontId="65" fillId="0" borderId="0" xfId="0" applyNumberFormat="1" applyFont="1" applyFill="1" applyAlignment="1">
      <alignment horizontal="right"/>
    </xf>
    <xf numFmtId="214" fontId="0" fillId="0" borderId="0" xfId="0" applyNumberFormat="1" applyAlignment="1">
      <alignment/>
    </xf>
    <xf numFmtId="0" fontId="65" fillId="0" borderId="6" xfId="0" applyFont="1" applyFill="1" applyBorder="1" applyAlignment="1">
      <alignment horizontal="center"/>
    </xf>
    <xf numFmtId="214" fontId="65" fillId="0" borderId="0" xfId="0" applyNumberFormat="1" applyFont="1" applyFill="1" applyAlignment="1" applyProtection="1">
      <alignment/>
      <protection/>
    </xf>
    <xf numFmtId="0" fontId="65" fillId="0" borderId="6" xfId="0" applyFont="1" applyFill="1" applyBorder="1" applyAlignment="1" applyProtection="1">
      <alignment horizontal="center"/>
      <protection/>
    </xf>
    <xf numFmtId="0" fontId="65" fillId="0" borderId="2" xfId="0" applyFont="1" applyFill="1" applyBorder="1" applyAlignment="1" applyProtection="1">
      <alignment horizontal="center"/>
      <protection/>
    </xf>
    <xf numFmtId="215" fontId="65" fillId="0" borderId="0" xfId="0" applyNumberFormat="1" applyFont="1" applyFill="1" applyAlignment="1">
      <alignment/>
    </xf>
    <xf numFmtId="0" fontId="19" fillId="0" borderId="2" xfId="0" applyFont="1" applyBorder="1" applyAlignment="1">
      <alignment horizontal="center"/>
    </xf>
    <xf numFmtId="214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65" fillId="0" borderId="3" xfId="0" applyFont="1" applyBorder="1" applyAlignment="1">
      <alignment/>
    </xf>
    <xf numFmtId="0" fontId="65" fillId="0" borderId="1" xfId="0" applyFont="1" applyFill="1" applyBorder="1" applyAlignment="1" applyProtection="1">
      <alignment/>
      <protection/>
    </xf>
    <xf numFmtId="0" fontId="65" fillId="0" borderId="1" xfId="0" applyFont="1" applyFill="1" applyBorder="1" applyAlignment="1">
      <alignment/>
    </xf>
    <xf numFmtId="0" fontId="65" fillId="0" borderId="26" xfId="0" applyFont="1" applyFill="1" applyBorder="1" applyAlignment="1" applyProtection="1">
      <alignment/>
      <protection/>
    </xf>
    <xf numFmtId="0" fontId="65" fillId="0" borderId="1" xfId="0" applyFont="1" applyFill="1" applyBorder="1" applyAlignment="1" applyProtection="1">
      <alignment horizontal="center"/>
      <protection/>
    </xf>
    <xf numFmtId="0" fontId="65" fillId="0" borderId="1" xfId="0" applyFont="1" applyBorder="1" applyAlignment="1">
      <alignment/>
    </xf>
    <xf numFmtId="0" fontId="70" fillId="0" borderId="0" xfId="0" applyFont="1" applyFill="1" applyAlignment="1" applyProtection="1">
      <alignment/>
      <protection/>
    </xf>
    <xf numFmtId="0" fontId="41" fillId="0" borderId="0" xfId="0" applyFont="1" applyAlignment="1">
      <alignment/>
    </xf>
    <xf numFmtId="0" fontId="65" fillId="0" borderId="0" xfId="0" applyFont="1" applyAlignment="1">
      <alignment/>
    </xf>
    <xf numFmtId="0" fontId="71" fillId="0" borderId="0" xfId="0" applyFont="1" applyFill="1" applyAlignment="1" applyProtection="1">
      <alignment horizontal="right" readingOrder="2"/>
      <protection/>
    </xf>
    <xf numFmtId="0" fontId="73" fillId="0" borderId="0" xfId="0" applyFont="1" applyAlignment="1" applyProtection="1">
      <alignment/>
      <protection/>
    </xf>
    <xf numFmtId="0" fontId="71" fillId="0" borderId="0" xfId="0" applyFont="1" applyFill="1" applyAlignment="1">
      <alignment horizontal="right" readingOrder="2"/>
    </xf>
    <xf numFmtId="0" fontId="76" fillId="0" borderId="0" xfId="0" applyFont="1" applyFill="1" applyAlignment="1">
      <alignment/>
    </xf>
    <xf numFmtId="0" fontId="73" fillId="0" borderId="0" xfId="0" applyFont="1" applyFill="1" applyAlignment="1" applyProtection="1">
      <alignment/>
      <protection/>
    </xf>
    <xf numFmtId="0" fontId="61" fillId="0" borderId="0" xfId="31" applyFont="1" applyAlignment="1">
      <alignment horizontal="left"/>
      <protection/>
    </xf>
    <xf numFmtId="0" fontId="62" fillId="0" borderId="0" xfId="31" applyFont="1">
      <alignment horizontal="right"/>
      <protection/>
    </xf>
    <xf numFmtId="0" fontId="77" fillId="0" borderId="0" xfId="31" applyFont="1">
      <alignment horizontal="right"/>
      <protection/>
    </xf>
    <xf numFmtId="0" fontId="78" fillId="0" borderId="0" xfId="31" applyFont="1" applyAlignment="1">
      <alignment horizontal="right" readingOrder="2"/>
      <protection/>
    </xf>
    <xf numFmtId="0" fontId="14" fillId="0" borderId="0" xfId="30" applyFont="1" applyBorder="1" applyAlignment="1">
      <alignment horizontal="left"/>
      <protection/>
    </xf>
    <xf numFmtId="0" fontId="16" fillId="0" borderId="0" xfId="0" applyFont="1" applyAlignment="1">
      <alignment/>
    </xf>
    <xf numFmtId="0" fontId="80" fillId="0" borderId="0" xfId="0" applyFont="1" applyAlignment="1" applyProtection="1">
      <alignment/>
      <protection/>
    </xf>
    <xf numFmtId="0" fontId="64" fillId="0" borderId="1" xfId="30" applyFont="1" applyBorder="1" applyAlignment="1">
      <alignment horizontal="centerContinuous"/>
      <protection/>
    </xf>
    <xf numFmtId="0" fontId="66" fillId="0" borderId="1" xfId="0" applyFont="1" applyBorder="1" applyAlignment="1">
      <alignment horizontal="centerContinuous"/>
    </xf>
    <xf numFmtId="0" fontId="66" fillId="0" borderId="0" xfId="0" applyFont="1" applyBorder="1" applyAlignment="1">
      <alignment/>
    </xf>
    <xf numFmtId="0" fontId="64" fillId="0" borderId="17" xfId="0" applyFont="1" applyBorder="1" applyAlignment="1" applyProtection="1">
      <alignment horizontal="center" vertical="top"/>
      <protection/>
    </xf>
    <xf numFmtId="0" fontId="66" fillId="0" borderId="2" xfId="0" applyFont="1" applyBorder="1" applyAlignment="1">
      <alignment/>
    </xf>
    <xf numFmtId="0" fontId="81" fillId="0" borderId="0" xfId="0" applyFont="1" applyAlignment="1" applyProtection="1">
      <alignment/>
      <protection/>
    </xf>
    <xf numFmtId="0" fontId="66" fillId="0" borderId="0" xfId="0" applyFont="1" applyAlignment="1">
      <alignment/>
    </xf>
    <xf numFmtId="0" fontId="82" fillId="0" borderId="0" xfId="0" applyFont="1" applyAlignment="1" applyProtection="1">
      <alignment/>
      <protection/>
    </xf>
    <xf numFmtId="0" fontId="69" fillId="0" borderId="0" xfId="0" applyFont="1" applyAlignment="1" applyProtection="1">
      <alignment readingOrder="2"/>
      <protection/>
    </xf>
    <xf numFmtId="0" fontId="66" fillId="0" borderId="6" xfId="0" applyFont="1" applyBorder="1" applyAlignment="1">
      <alignment/>
    </xf>
    <xf numFmtId="0" fontId="66" fillId="0" borderId="0" xfId="0" applyFont="1" applyBorder="1" applyAlignment="1">
      <alignment/>
    </xf>
    <xf numFmtId="0" fontId="61" fillId="0" borderId="2" xfId="0" applyFont="1" applyFill="1" applyBorder="1" applyAlignment="1" applyProtection="1">
      <alignment vertical="center"/>
      <protection/>
    </xf>
    <xf numFmtId="216" fontId="83" fillId="0" borderId="0" xfId="0" applyNumberFormat="1" applyFont="1" applyFill="1" applyBorder="1" applyAlignment="1" applyProtection="1">
      <alignment vertical="center"/>
      <protection/>
    </xf>
    <xf numFmtId="217" fontId="83" fillId="0" borderId="0" xfId="0" applyNumberFormat="1" applyFont="1" applyAlignment="1" applyProtection="1">
      <alignment horizontal="right" vertical="center"/>
      <protection/>
    </xf>
    <xf numFmtId="49" fontId="83" fillId="0" borderId="0" xfId="0" applyNumberFormat="1" applyFont="1" applyFill="1" applyBorder="1" applyAlignment="1" applyProtection="1">
      <alignment horizontal="right" vertical="center"/>
      <protection/>
    </xf>
    <xf numFmtId="196" fontId="83" fillId="0" borderId="6" xfId="0" applyNumberFormat="1" applyFont="1" applyBorder="1" applyAlignment="1" applyProtection="1">
      <alignment vertical="center"/>
      <protection/>
    </xf>
    <xf numFmtId="0" fontId="84" fillId="0" borderId="6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4" fillId="0" borderId="2" xfId="0" applyFont="1" applyFill="1" applyBorder="1" applyAlignment="1" applyProtection="1">
      <alignment vertical="center"/>
      <protection/>
    </xf>
    <xf numFmtId="216" fontId="71" fillId="0" borderId="0" xfId="0" applyNumberFormat="1" applyFont="1" applyFill="1" applyBorder="1" applyAlignment="1" applyProtection="1">
      <alignment vertical="center"/>
      <protection/>
    </xf>
    <xf numFmtId="196" fontId="71" fillId="0" borderId="6" xfId="0" applyNumberFormat="1" applyFont="1" applyBorder="1" applyAlignment="1" applyProtection="1">
      <alignment vertical="center"/>
      <protection/>
    </xf>
    <xf numFmtId="0" fontId="67" fillId="0" borderId="6" xfId="0" applyFont="1" applyBorder="1" applyAlignment="1">
      <alignment vertical="center"/>
    </xf>
    <xf numFmtId="0" fontId="64" fillId="0" borderId="2" xfId="0" applyFont="1" applyBorder="1" applyAlignment="1">
      <alignment/>
    </xf>
    <xf numFmtId="0" fontId="67" fillId="0" borderId="6" xfId="0" applyFont="1" applyFill="1" applyBorder="1" applyAlignment="1" applyProtection="1">
      <alignment vertical="center" readingOrder="2"/>
      <protection/>
    </xf>
    <xf numFmtId="0" fontId="62" fillId="0" borderId="0" xfId="0" applyFont="1" applyBorder="1" applyAlignment="1">
      <alignment vertical="center"/>
    </xf>
    <xf numFmtId="0" fontId="67" fillId="0" borderId="6" xfId="0" applyFont="1" applyFill="1" applyBorder="1" applyAlignment="1" applyProtection="1">
      <alignment horizontal="right" readingOrder="2"/>
      <protection/>
    </xf>
    <xf numFmtId="216" fontId="71" fillId="0" borderId="0" xfId="0" applyNumberFormat="1" applyFont="1" applyAlignment="1" applyProtection="1">
      <alignment vertical="center"/>
      <protection/>
    </xf>
    <xf numFmtId="0" fontId="67" fillId="0" borderId="6" xfId="0" applyFont="1" applyBorder="1" applyAlignment="1" applyProtection="1">
      <alignment horizontal="right" vertical="center" readingOrder="2"/>
      <protection/>
    </xf>
    <xf numFmtId="216" fontId="71" fillId="0" borderId="0" xfId="0" applyNumberFormat="1" applyFont="1" applyAlignment="1" applyProtection="1">
      <alignment horizontal="center" vertical="center"/>
      <protection/>
    </xf>
    <xf numFmtId="217" fontId="71" fillId="0" borderId="0" xfId="0" applyNumberFormat="1" applyFont="1" applyAlignment="1" applyProtection="1">
      <alignment horizontal="right" vertical="center"/>
      <protection/>
    </xf>
    <xf numFmtId="0" fontId="61" fillId="0" borderId="0" xfId="0" applyFont="1" applyBorder="1" applyAlignment="1">
      <alignment vertical="center"/>
    </xf>
    <xf numFmtId="0" fontId="66" fillId="0" borderId="3" xfId="0" applyFont="1" applyBorder="1" applyAlignment="1" applyProtection="1">
      <alignment horizontal="left"/>
      <protection/>
    </xf>
    <xf numFmtId="37" fontId="82" fillId="0" borderId="1" xfId="0" applyNumberFormat="1" applyFont="1" applyBorder="1" applyAlignment="1" applyProtection="1">
      <alignment/>
      <protection/>
    </xf>
    <xf numFmtId="37" fontId="82" fillId="0" borderId="9" xfId="0" applyNumberFormat="1" applyFont="1" applyBorder="1" applyAlignment="1" applyProtection="1">
      <alignment/>
      <protection/>
    </xf>
    <xf numFmtId="0" fontId="82" fillId="0" borderId="9" xfId="0" applyFont="1" applyBorder="1" applyAlignment="1" applyProtection="1">
      <alignment horizontal="right"/>
      <protection/>
    </xf>
    <xf numFmtId="0" fontId="66" fillId="0" borderId="1" xfId="0" applyFont="1" applyBorder="1" applyAlignment="1">
      <alignment/>
    </xf>
    <xf numFmtId="0" fontId="64" fillId="0" borderId="0" xfId="0" applyFont="1" applyAlignment="1" applyProtection="1">
      <alignment horizontal="left"/>
      <protection/>
    </xf>
    <xf numFmtId="0" fontId="71" fillId="0" borderId="0" xfId="0" applyFont="1" applyAlignment="1">
      <alignment/>
    </xf>
    <xf numFmtId="0" fontId="67" fillId="0" borderId="0" xfId="0" applyFont="1" applyAlignment="1" applyProtection="1">
      <alignment horizontal="right" readingOrder="2"/>
      <protection/>
    </xf>
    <xf numFmtId="0" fontId="71" fillId="0" borderId="0" xfId="0" applyFont="1" applyAlignment="1">
      <alignment horizontal="left" readingOrder="2"/>
    </xf>
    <xf numFmtId="0" fontId="67" fillId="0" borderId="0" xfId="0" applyFont="1" applyAlignment="1">
      <alignment/>
    </xf>
    <xf numFmtId="0" fontId="1" fillId="0" borderId="0" xfId="0" applyFont="1" applyAlignment="1">
      <alignment horizontal="right" readingOrder="1"/>
    </xf>
    <xf numFmtId="0" fontId="64" fillId="0" borderId="0" xfId="0" applyFont="1" applyAlignment="1">
      <alignment/>
    </xf>
    <xf numFmtId="218" fontId="66" fillId="0" borderId="0" xfId="0" applyNumberFormat="1" applyFont="1" applyAlignment="1" applyProtection="1">
      <alignment/>
      <protection/>
    </xf>
    <xf numFmtId="218" fontId="67" fillId="0" borderId="0" xfId="0" applyNumberFormat="1" applyFont="1" applyAlignment="1" applyProtection="1">
      <alignment/>
      <protection/>
    </xf>
    <xf numFmtId="37" fontId="67" fillId="0" borderId="0" xfId="0" applyNumberFormat="1" applyFont="1" applyAlignment="1" applyProtection="1">
      <alignment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1" fillId="0" borderId="6" xfId="0" applyFont="1" applyFill="1" applyBorder="1" applyAlignment="1">
      <alignment horizontal="center" wrapText="1" readingOrder="2"/>
    </xf>
    <xf numFmtId="0" fontId="1" fillId="0" borderId="2" xfId="0" applyFont="1" applyFill="1" applyBorder="1" applyAlignment="1">
      <alignment horizontal="center" wrapText="1" readingOrder="2"/>
    </xf>
    <xf numFmtId="0" fontId="1" fillId="0" borderId="6" xfId="0" applyFont="1" applyFill="1" applyBorder="1" applyAlignment="1">
      <alignment horizontal="center" vertical="top" wrapText="1" readingOrder="2"/>
    </xf>
    <xf numFmtId="0" fontId="1" fillId="0" borderId="2" xfId="0" applyFont="1" applyFill="1" applyBorder="1" applyAlignment="1">
      <alignment horizontal="center" vertical="top" wrapText="1" readingOrder="2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 readingOrder="2"/>
    </xf>
    <xf numFmtId="0" fontId="1" fillId="0" borderId="23" xfId="0" applyFont="1" applyFill="1" applyBorder="1" applyAlignment="1">
      <alignment horizontal="center" vertical="center" wrapText="1" readingOrder="2"/>
    </xf>
    <xf numFmtId="49" fontId="1" fillId="0" borderId="11" xfId="0" applyNumberFormat="1" applyFont="1" applyFill="1" applyBorder="1" applyAlignment="1">
      <alignment horizontal="center" vertical="center" wrapText="1" readingOrder="2"/>
    </xf>
    <xf numFmtId="49" fontId="1" fillId="0" borderId="7" xfId="0" applyNumberFormat="1" applyFont="1" applyFill="1" applyBorder="1" applyAlignment="1">
      <alignment horizontal="center" vertical="center" wrapText="1" readingOrder="2"/>
    </xf>
    <xf numFmtId="0" fontId="1" fillId="0" borderId="21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center" vertical="center" wrapText="1" readingOrder="2"/>
    </xf>
    <xf numFmtId="49" fontId="1" fillId="0" borderId="13" xfId="0" applyNumberFormat="1" applyFont="1" applyFill="1" applyBorder="1" applyAlignment="1">
      <alignment horizontal="center" vertical="center" wrapText="1" readingOrder="2"/>
    </xf>
    <xf numFmtId="49" fontId="1" fillId="0" borderId="23" xfId="0" applyNumberFormat="1" applyFont="1" applyFill="1" applyBorder="1" applyAlignment="1">
      <alignment horizontal="center" vertical="center" wrapText="1" readingOrder="2"/>
    </xf>
    <xf numFmtId="49" fontId="1" fillId="0" borderId="21" xfId="0" applyNumberFormat="1" applyFont="1" applyFill="1" applyBorder="1" applyAlignment="1">
      <alignment horizontal="center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15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49" fontId="1" fillId="0" borderId="15" xfId="0" applyNumberFormat="1" applyFont="1" applyFill="1" applyBorder="1" applyAlignment="1">
      <alignment horizontal="center" vertical="center" wrapText="1" readingOrder="2"/>
    </xf>
    <xf numFmtId="49" fontId="1" fillId="0" borderId="8" xfId="0" applyNumberFormat="1" applyFont="1" applyFill="1" applyBorder="1" applyAlignment="1">
      <alignment horizontal="center" vertical="center" wrapText="1" readingOrder="2"/>
    </xf>
    <xf numFmtId="0" fontId="1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 readingOrder="1"/>
    </xf>
    <xf numFmtId="0" fontId="1" fillId="0" borderId="2" xfId="0" applyFont="1" applyBorder="1" applyAlignment="1">
      <alignment horizontal="center" readingOrder="2"/>
    </xf>
    <xf numFmtId="0" fontId="0" fillId="0" borderId="7" xfId="0" applyFont="1" applyBorder="1" applyAlignment="1">
      <alignment horizontal="center" readingOrder="2"/>
    </xf>
    <xf numFmtId="0" fontId="1" fillId="0" borderId="11" xfId="0" applyFont="1" applyBorder="1" applyAlignment="1">
      <alignment horizontal="center" vertical="top" readingOrder="2"/>
    </xf>
    <xf numFmtId="0" fontId="0" fillId="0" borderId="7" xfId="0" applyFont="1" applyBorder="1" applyAlignment="1">
      <alignment horizontal="center" vertical="top" readingOrder="2"/>
    </xf>
  </cellXfs>
  <cellStyles count="24">
    <cellStyle name="Normal" xfId="0"/>
    <cellStyle name="Base" xfId="15"/>
    <cellStyle name="Col_head" xfId="16"/>
    <cellStyle name="Comma" xfId="17"/>
    <cellStyle name="Comma [0]" xfId="18"/>
    <cellStyle name="Currency" xfId="19"/>
    <cellStyle name="Currency [0]" xfId="20"/>
    <cellStyle name="Date" xfId="21"/>
    <cellStyle name="Fixed" xfId="22"/>
    <cellStyle name="Followed Hyperlink" xfId="23"/>
    <cellStyle name="Foot" xfId="24"/>
    <cellStyle name="Head" xfId="25"/>
    <cellStyle name="Heading1" xfId="26"/>
    <cellStyle name="Heading2" xfId="27"/>
    <cellStyle name="Hyperlink" xfId="28"/>
    <cellStyle name="Mida" xfId="29"/>
    <cellStyle name="MS_English" xfId="30"/>
    <cellStyle name="MS_Hebrew" xfId="31"/>
    <cellStyle name="Name" xfId="32"/>
    <cellStyle name="Normal_גיליון1" xfId="33"/>
    <cellStyle name="Percent" xfId="34"/>
    <cellStyle name="Sub_head" xfId="35"/>
    <cellStyle name="Text" xfId="36"/>
    <cellStyle name="Total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19675"/>
          <c:w val="0.73625"/>
          <c:h val="0.6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Computer and Related services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R&amp;D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Manufacturing
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Computer and Related services</c:v>
              </c:pt>
              <c:pt idx="1">
                <c:v>R&amp;D</c:v>
              </c:pt>
              <c:pt idx="2">
                <c:v>Manufacturing</c:v>
              </c:pt>
            </c:strLit>
          </c:cat>
          <c:val>
            <c:numLit>
              <c:ptCount val="3"/>
              <c:pt idx="0">
                <c:v>3980.7435</c:v>
              </c:pt>
              <c:pt idx="1">
                <c:v>1889.5567</c:v>
              </c:pt>
              <c:pt idx="2">
                <c:v>5361.5968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התפלגות ההןצאות על מו"פ בעפי תעשייה שונים
Distribution of Expenditure on R&amp;D in Various Manufacturing Divisions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יתר הענפים
Other Divisions</c:v>
              </c:pt>
              <c:pt idx="1">
                <c:v>ציוד תקשורת אלקטרוני
Electronic communication equipment</c:v>
              </c:pt>
              <c:pt idx="2">
                <c:v>רכיבים אלקטרוניים
Electronical components</c:v>
              </c:pt>
              <c:pt idx="3">
                <c:v>מכונות וציוד, כלי הובלה
Machinery and equipment, transport equipment</c:v>
              </c:pt>
              <c:pt idx="4">
                <c:v>כימיקלים ומוצריהם, זיקוק נפט
Chemicals, chemical products &amp; refined petroleum</c:v>
              </c:pt>
              <c:pt idx="5">
                <c:v>ציוד תעשייתי לבקרה ולפיקוח, ציוד רפואי ומדעי
Industrial equipment for control and supervision, medical &amp; scientific equipment</c:v>
              </c:pt>
              <c:pt idx="6">
                <c:v>מנועים חשמליים ואביזרים לחלוקת חשמל
Electric motors and electric distribution apparatus</c:v>
              </c:pt>
            </c:strLit>
          </c:cat>
          <c:val>
            <c:numLit>
              <c:ptCount val="7"/>
              <c:pt idx="0">
                <c:v>0.03</c:v>
              </c:pt>
              <c:pt idx="1">
                <c:v>0.39506782018618364</c:v>
              </c:pt>
              <c:pt idx="2">
                <c:v>0.08559097383840997</c:v>
              </c:pt>
              <c:pt idx="3">
                <c:v>0.053116992066300245</c:v>
              </c:pt>
              <c:pt idx="4">
                <c:v>0.09835383185931042</c:v>
              </c:pt>
              <c:pt idx="5">
                <c:v>0.308871970587718</c:v>
              </c:pt>
              <c:pt idx="6">
                <c:v>0.02605949358110081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ctr">
              <a:defRPr/>
            </a:pPr>
            <a:r>
              <a:rPr lang="en-US" cap="none" sz="1100" b="1" i="0" u="none" baseline="0"/>
              <a:t>מדד הוצאות שוטפות על מו"פ בענף בתעשייה
</a:t>
            </a:r>
            <a:r>
              <a:rPr lang="en-US" cap="none" sz="1100" b="0" i="0" u="none" baseline="0"/>
              <a:t>*מפעלים המעסיקים 50 מועסקים ויותר</a:t>
            </a:r>
            <a:r>
              <a:rPr lang="en-US" cap="none" sz="1100" b="1" i="0" u="none" baseline="0"/>
              <a:t>
</a:t>
            </a:r>
            <a:r>
              <a:rPr lang="en-US" cap="none" sz="1100" b="1" i="0" u="none" baseline="0"/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Index of Current Expenditure on R&amp;D in manufacturing *Establishments employing 50 persons or more
מדד על בסיס 1984=100 Index on Base
1987-1999</a:t>
            </a:r>
          </a:p>
        </c:rich>
      </c:tx>
      <c:layout>
        <c:manualLayout>
          <c:xMode val="factor"/>
          <c:yMode val="factor"/>
          <c:x val="-0.160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25"/>
          <c:y val="0.3185"/>
          <c:w val="0.82375"/>
          <c:h val="0.586"/>
        </c:manualLayout>
      </c:layout>
      <c:lineChart>
        <c:grouping val="standard"/>
        <c:varyColors val="0"/>
        <c:ser>
          <c:idx val="0"/>
          <c:order val="0"/>
          <c:tx>
            <c:v>מדד על בסיס 1984=100=Index on base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3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</c:numLit>
          </c:cat>
          <c:val>
            <c:numLit>
              <c:ptCount val="13"/>
              <c:pt idx="0">
                <c:v>85.4</c:v>
              </c:pt>
              <c:pt idx="1">
                <c:v>80</c:v>
              </c:pt>
              <c:pt idx="2">
                <c:v>84.2</c:v>
              </c:pt>
              <c:pt idx="3">
                <c:v>92.2</c:v>
              </c:pt>
              <c:pt idx="4">
                <c:v>102.3</c:v>
              </c:pt>
              <c:pt idx="5">
                <c:v>110.4</c:v>
              </c:pt>
              <c:pt idx="6">
                <c:v>117.8</c:v>
              </c:pt>
              <c:pt idx="7">
                <c:v>130.3</c:v>
              </c:pt>
              <c:pt idx="8">
                <c:v>126.9</c:v>
              </c:pt>
              <c:pt idx="9">
                <c:v>138.1</c:v>
              </c:pt>
              <c:pt idx="10">
                <c:v>161.56752178649236</c:v>
              </c:pt>
              <c:pt idx="11">
                <c:v>181.35653549677576</c:v>
              </c:pt>
              <c:pt idx="12">
                <c:v>215.82297320683557</c:v>
              </c:pt>
            </c:numLit>
          </c:val>
          <c:smooth val="0"/>
        </c:ser>
        <c:marker val="1"/>
        <c:axId val="47637991"/>
        <c:axId val="26088736"/>
      </c:lineChart>
      <c:catAx>
        <c:axId val="4763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שנה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6088736"/>
        <c:crosses val="autoZero"/>
        <c:auto val="0"/>
        <c:lblOffset val="100"/>
        <c:noMultiLvlLbl val="0"/>
      </c:catAx>
      <c:valAx>
        <c:axId val="26088736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מדד   Index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7637991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2457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0</xdr:row>
      <xdr:rowOff>38100</xdr:rowOff>
    </xdr:from>
    <xdr:to>
      <xdr:col>14</xdr:col>
      <xdr:colOff>76200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2886075" y="38100"/>
        <a:ext cx="57245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25</xdr:row>
      <xdr:rowOff>114300</xdr:rowOff>
    </xdr:from>
    <xdr:to>
      <xdr:col>7</xdr:col>
      <xdr:colOff>276225</xdr:colOff>
      <xdr:row>56</xdr:row>
      <xdr:rowOff>47625</xdr:rowOff>
    </xdr:to>
    <xdr:graphicFrame>
      <xdr:nvGraphicFramePr>
        <xdr:cNvPr id="3" name="Chart 3"/>
        <xdr:cNvGraphicFramePr/>
      </xdr:nvGraphicFramePr>
      <xdr:xfrm>
        <a:off x="152400" y="4162425"/>
        <a:ext cx="4391025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2"/>
  <sheetViews>
    <sheetView tabSelected="1" workbookViewId="0" topLeftCell="A58">
      <selection activeCell="A12" sqref="A12"/>
    </sheetView>
  </sheetViews>
  <sheetFormatPr defaultColWidth="9.140625" defaultRowHeight="12.75"/>
  <cols>
    <col min="1" max="1" width="21.140625" style="180" customWidth="1"/>
    <col min="2" max="16384" width="9.140625" style="180" customWidth="1"/>
  </cols>
  <sheetData>
    <row r="1" ht="12.75" customHeight="1"/>
    <row r="3" spans="2:11" ht="15" customHeight="1">
      <c r="B3" s="183" t="s">
        <v>58</v>
      </c>
      <c r="C3" s="181"/>
      <c r="D3" s="181"/>
      <c r="F3" s="181"/>
      <c r="G3" s="181"/>
      <c r="H3" s="181"/>
      <c r="I3" s="182"/>
      <c r="J3" s="182"/>
      <c r="K3" s="182"/>
    </row>
    <row r="4" spans="2:9" ht="18">
      <c r="B4" s="183" t="s">
        <v>55</v>
      </c>
      <c r="E4" s="182"/>
      <c r="F4" s="182"/>
      <c r="G4" s="182"/>
      <c r="H4" s="184"/>
      <c r="I4" s="182"/>
    </row>
    <row r="5" spans="2:11" s="179" customFormat="1" ht="15" customHeight="1">
      <c r="B5" s="185" t="s">
        <v>59</v>
      </c>
      <c r="E5" s="187"/>
      <c r="G5" s="187"/>
      <c r="H5" s="187"/>
      <c r="I5" s="187"/>
      <c r="J5" s="187"/>
      <c r="K5" s="187"/>
    </row>
    <row r="6" s="179" customFormat="1" ht="15" customHeight="1">
      <c r="B6" s="185" t="s">
        <v>57</v>
      </c>
    </row>
    <row r="7" s="179" customFormat="1" ht="15" customHeight="1">
      <c r="B7" s="179" t="s">
        <v>60</v>
      </c>
    </row>
    <row r="8" spans="2:11" s="179" customFormat="1" ht="15" customHeight="1">
      <c r="B8" s="186" t="s">
        <v>115</v>
      </c>
      <c r="E8" s="187"/>
      <c r="F8" s="187"/>
      <c r="G8" s="187"/>
      <c r="H8" s="187"/>
      <c r="J8" s="187"/>
      <c r="K8" s="187"/>
    </row>
    <row r="9" spans="2:11" s="179" customFormat="1" ht="15" customHeight="1">
      <c r="B9" s="185" t="s">
        <v>56</v>
      </c>
      <c r="E9" s="187"/>
      <c r="F9" s="187"/>
      <c r="G9" s="187"/>
      <c r="H9" s="187"/>
      <c r="I9" s="187"/>
      <c r="J9" s="187"/>
      <c r="K9" s="187"/>
    </row>
    <row r="14" s="82" customFormat="1" ht="12.75">
      <c r="A14" s="82" t="s">
        <v>964</v>
      </c>
    </row>
    <row r="15" s="82" customFormat="1" ht="12.75">
      <c r="A15" s="82" t="s">
        <v>954</v>
      </c>
    </row>
    <row r="16" ht="15.75">
      <c r="A16" s="188" t="s">
        <v>52</v>
      </c>
    </row>
    <row r="17" ht="15.75">
      <c r="A17" s="188" t="s">
        <v>589</v>
      </c>
    </row>
    <row r="18" ht="15.75">
      <c r="A18" s="188"/>
    </row>
    <row r="19" s="189" customFormat="1" ht="12.75">
      <c r="A19" s="189" t="s">
        <v>156</v>
      </c>
    </row>
    <row r="20" s="189" customFormat="1" ht="12.75"/>
    <row r="21" s="189" customFormat="1" ht="12.75">
      <c r="A21" s="189" t="s">
        <v>111</v>
      </c>
    </row>
    <row r="22" s="189" customFormat="1" ht="15" customHeight="1">
      <c r="A22" s="214" t="s">
        <v>140</v>
      </c>
    </row>
    <row r="23" s="82" customFormat="1" ht="12.75">
      <c r="A23" s="275" t="s">
        <v>152</v>
      </c>
    </row>
    <row r="25" s="82" customFormat="1" ht="12.75">
      <c r="A25" s="275" t="s">
        <v>153</v>
      </c>
    </row>
    <row r="27" s="82" customFormat="1" ht="12.75">
      <c r="A27" s="275" t="s">
        <v>161</v>
      </c>
    </row>
    <row r="28" s="82" customFormat="1" ht="12.75">
      <c r="A28" s="275"/>
    </row>
    <row r="29" ht="15.75">
      <c r="A29" s="188" t="s">
        <v>590</v>
      </c>
    </row>
    <row r="31" s="82" customFormat="1" ht="12.75">
      <c r="A31" s="275" t="s">
        <v>285</v>
      </c>
    </row>
    <row r="33" s="82" customFormat="1" ht="12.75">
      <c r="A33" s="82" t="s">
        <v>391</v>
      </c>
    </row>
    <row r="35" s="82" customFormat="1" ht="12.75">
      <c r="A35" s="82" t="s">
        <v>393</v>
      </c>
    </row>
    <row r="37" s="82" customFormat="1" ht="12.75">
      <c r="A37" s="82" t="s">
        <v>491</v>
      </c>
    </row>
    <row r="39" s="82" customFormat="1" ht="12.75">
      <c r="A39" s="82" t="s">
        <v>534</v>
      </c>
    </row>
    <row r="41" s="82" customFormat="1" ht="12.75">
      <c r="A41" s="82" t="s">
        <v>605</v>
      </c>
    </row>
    <row r="42" s="82" customFormat="1" ht="12.75">
      <c r="B42" s="82" t="s">
        <v>606</v>
      </c>
    </row>
    <row r="44" s="82" customFormat="1" ht="12.75">
      <c r="A44" s="82" t="s">
        <v>613</v>
      </c>
    </row>
    <row r="45" s="82" customFormat="1" ht="12.75">
      <c r="B45" s="82" t="s">
        <v>614</v>
      </c>
    </row>
    <row r="47" s="82" customFormat="1" ht="12.75">
      <c r="A47" s="82" t="s">
        <v>643</v>
      </c>
    </row>
    <row r="48" s="82" customFormat="1" ht="12.75">
      <c r="B48" s="82" t="s">
        <v>644</v>
      </c>
    </row>
    <row r="50" s="82" customFormat="1" ht="12.75">
      <c r="A50" s="82" t="s">
        <v>688</v>
      </c>
    </row>
    <row r="51" s="82" customFormat="1" ht="12.75">
      <c r="B51" s="82" t="s">
        <v>686</v>
      </c>
    </row>
    <row r="53" s="82" customFormat="1" ht="12.75">
      <c r="A53" s="82" t="s">
        <v>751</v>
      </c>
    </row>
    <row r="55" s="82" customFormat="1" ht="12.75">
      <c r="A55" s="82" t="s">
        <v>783</v>
      </c>
    </row>
    <row r="56" s="82" customFormat="1" ht="12.75">
      <c r="B56" s="82" t="s">
        <v>784</v>
      </c>
    </row>
    <row r="58" ht="12.75">
      <c r="A58" s="82" t="s">
        <v>821</v>
      </c>
    </row>
    <row r="60" ht="12.75">
      <c r="A60" s="82" t="s">
        <v>864</v>
      </c>
    </row>
    <row r="62" s="82" customFormat="1" ht="12.75">
      <c r="A62" s="82" t="s">
        <v>865</v>
      </c>
    </row>
  </sheetData>
  <hyperlinks>
    <hyperlink ref="A27:IV27" location="'Table 5'!A1" display="TABLE 5: Employed Persons in Firms Engaged in R&amp;D That Received a Chief Scientist Grant 1998-1999 "/>
    <hyperlink ref="A31:IV31" location="'Table 6'!A1" display="TABLE 6: Establishments and Employed Persons in Manufacturing - A Summary 1970-1999"/>
    <hyperlink ref="A33:IV33" location="'Table 7'!A1" display="TABLE 7: Expenditure, Capital Formation, Financing and Revenue 1970-1999"/>
    <hyperlink ref="A35:IV35" location="'Table 8'!A1" display="TABLE 8: Employed Persons in Total Manufacturing and in Establishments Engaged in R&amp;D, by Division 1998-1999 "/>
    <hyperlink ref="A37:IV37" location="'Table 9'!A1" display="TABLE 9: Employed Persons and Posts, by Size Group Number of Employed Persons in Establishment and Sector 1999"/>
    <hyperlink ref="A39:IV39" location="'Table 10 '!A1" display="TABLE 10: Expenditure, Capital Formation and Financing, by Division 1999"/>
    <hyperlink ref="A41:IV42" location="'Table 11'!A1" display="TABLE 11: Expenditure, Capital Formation and Financing, by Division  1999 "/>
    <hyperlink ref="A44:IV45" location="'Table 12'!A1" display="TABLE 12.- Expenditure, Capital Formation and Financing, "/>
    <hyperlink ref="A47:IV48" location="'Table 13'!A1" display="TABLE 13: Employed Persons, Posts, Expenditure, Capital Formation and Financing, "/>
    <hyperlink ref="A50:IV51" location="'Table 14'!A1" display="TABLE 14: Revenue and Expenditure, by Division  1999"/>
    <hyperlink ref="A53:IV53" location="'Table 15'!A1" display="TABLE 15: Establishments Engaged in R&amp;D, by Government Financing and Extent of Exports 1999"/>
    <hyperlink ref="A55:IV56" location="'Table 16'!A1" display="TABLE 16: Revenue and Expenditure, by Size Group "/>
    <hyperlink ref="A58" location="'Table 17'!A1" display="TABLE 17: Output Of R&amp;D, By Division 1999"/>
    <hyperlink ref="A60" location="'Table 18'!A1" display="TABLE 18. Expenditure on R&amp;D in Selected Manufacturing Divisions in Israel 1995-1999"/>
    <hyperlink ref="A62:IV62" location="'Table 19'!A1" display="TABLE 19: International Comparison - Expenditure on R&amp;D in Selected Manufacturing Divisions 1999"/>
    <hyperlink ref="A15:IV15" location="Diagrams!A1" display="Diagrams"/>
    <hyperlink ref="A14:IV14" location="Introduction!A1" display="Introductio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B2" sqref="B2"/>
    </sheetView>
  </sheetViews>
  <sheetFormatPr defaultColWidth="9.140625" defaultRowHeight="12.75"/>
  <cols>
    <col min="1" max="5" width="11.57421875" style="1" customWidth="1"/>
    <col min="6" max="6" width="14.140625" style="1" customWidth="1"/>
    <col min="7" max="7" width="9.57421875" style="1" customWidth="1"/>
    <col min="8" max="8" width="17.57421875" style="1" customWidth="1"/>
    <col min="9" max="12" width="15.7109375" style="1" customWidth="1"/>
    <col min="13" max="13" width="20.421875" style="1" customWidth="1"/>
    <col min="14" max="14" width="16.8515625" style="1" customWidth="1"/>
    <col min="15" max="16384" width="9.140625" style="1" customWidth="1"/>
  </cols>
  <sheetData>
    <row r="1" spans="1:14" s="518" customFormat="1" ht="14.25" customHeight="1">
      <c r="A1" s="517" t="s">
        <v>391</v>
      </c>
      <c r="B1" s="403"/>
      <c r="M1" s="519" t="s">
        <v>392</v>
      </c>
      <c r="N1" s="520" t="s">
        <v>289</v>
      </c>
    </row>
    <row r="2" spans="1:13" ht="16.5" customHeight="1" thickBot="1">
      <c r="A2" s="404" t="s">
        <v>291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8" t="s">
        <v>290</v>
      </c>
    </row>
    <row r="3" spans="1:13" ht="15" thickTop="1">
      <c r="A3" s="405"/>
      <c r="B3" s="303" t="s">
        <v>292</v>
      </c>
      <c r="C3" s="406"/>
      <c r="D3" s="406"/>
      <c r="E3" s="308"/>
      <c r="F3" s="407" t="s">
        <v>293</v>
      </c>
      <c r="G3" s="408" t="s">
        <v>151</v>
      </c>
      <c r="H3" s="409"/>
      <c r="I3" s="316" t="s">
        <v>294</v>
      </c>
      <c r="J3" s="304"/>
      <c r="K3" s="305" t="s">
        <v>295</v>
      </c>
      <c r="L3" s="410"/>
      <c r="M3" s="411" t="s">
        <v>296</v>
      </c>
    </row>
    <row r="4" spans="1:13" ht="14.25">
      <c r="A4" s="2"/>
      <c r="B4" s="316" t="s">
        <v>297</v>
      </c>
      <c r="C4" s="311"/>
      <c r="D4" s="409"/>
      <c r="E4" s="311"/>
      <c r="F4" s="336" t="s">
        <v>298</v>
      </c>
      <c r="G4" s="408" t="s">
        <v>299</v>
      </c>
      <c r="H4" s="409"/>
      <c r="I4" s="316" t="s">
        <v>297</v>
      </c>
      <c r="J4" s="312"/>
      <c r="K4" s="313" t="s">
        <v>300</v>
      </c>
      <c r="L4" s="409"/>
      <c r="M4" s="412" t="s">
        <v>301</v>
      </c>
    </row>
    <row r="5" spans="1:13" ht="15">
      <c r="A5" s="2"/>
      <c r="B5" s="311"/>
      <c r="C5" s="311"/>
      <c r="D5" s="409"/>
      <c r="E5" s="311"/>
      <c r="F5" s="336" t="s">
        <v>302</v>
      </c>
      <c r="G5" s="413"/>
      <c r="H5" s="414"/>
      <c r="I5" s="414"/>
      <c r="J5" s="415"/>
      <c r="K5" s="416" t="s">
        <v>303</v>
      </c>
      <c r="L5" s="320"/>
      <c r="M5" s="412" t="s">
        <v>304</v>
      </c>
    </row>
    <row r="6" spans="1:13" ht="12.75">
      <c r="A6" s="2"/>
      <c r="B6" s="417" t="s">
        <v>305</v>
      </c>
      <c r="C6" s="311"/>
      <c r="D6" s="311"/>
      <c r="E6" s="418"/>
      <c r="F6" s="336" t="s">
        <v>297</v>
      </c>
      <c r="G6" s="417" t="s">
        <v>306</v>
      </c>
      <c r="H6" s="320"/>
      <c r="I6" s="107" t="s">
        <v>307</v>
      </c>
      <c r="J6" s="415"/>
      <c r="K6" s="416" t="s">
        <v>308</v>
      </c>
      <c r="L6" s="320"/>
      <c r="M6" s="412" t="s">
        <v>309</v>
      </c>
    </row>
    <row r="7" spans="1:13" ht="14.25">
      <c r="A7" s="2"/>
      <c r="B7" s="419" t="s">
        <v>310</v>
      </c>
      <c r="C7" s="420"/>
      <c r="D7" s="420"/>
      <c r="E7" s="420"/>
      <c r="F7" s="421"/>
      <c r="G7" s="115" t="s">
        <v>311</v>
      </c>
      <c r="H7" s="422"/>
      <c r="I7" s="423" t="s">
        <v>310</v>
      </c>
      <c r="J7" s="424"/>
      <c r="K7" s="227" t="s">
        <v>312</v>
      </c>
      <c r="L7" s="422"/>
      <c r="M7" s="412" t="s">
        <v>313</v>
      </c>
    </row>
    <row r="8" spans="1:13" ht="12.75">
      <c r="A8" s="2"/>
      <c r="B8" s="425" t="s">
        <v>183</v>
      </c>
      <c r="C8" s="425" t="s">
        <v>314</v>
      </c>
      <c r="D8" s="231" t="s">
        <v>315</v>
      </c>
      <c r="E8" s="425" t="s">
        <v>316</v>
      </c>
      <c r="F8" s="2"/>
      <c r="G8" s="231" t="s">
        <v>317</v>
      </c>
      <c r="H8" s="334" t="s">
        <v>318</v>
      </c>
      <c r="I8" s="316" t="s">
        <v>319</v>
      </c>
      <c r="J8" s="426" t="s">
        <v>320</v>
      </c>
      <c r="K8" s="427" t="s">
        <v>319</v>
      </c>
      <c r="L8" s="426" t="s">
        <v>320</v>
      </c>
      <c r="M8" s="412" t="s">
        <v>321</v>
      </c>
    </row>
    <row r="9" spans="1:13" s="435" customFormat="1" ht="14.25">
      <c r="A9" s="428"/>
      <c r="B9" s="429"/>
      <c r="C9" s="430" t="s">
        <v>322</v>
      </c>
      <c r="D9" s="431" t="s">
        <v>323</v>
      </c>
      <c r="E9" s="430" t="s">
        <v>324</v>
      </c>
      <c r="F9" s="432" t="s">
        <v>325</v>
      </c>
      <c r="G9" s="431" t="s">
        <v>326</v>
      </c>
      <c r="H9" s="99" t="s">
        <v>327</v>
      </c>
      <c r="I9" s="103" t="s">
        <v>328</v>
      </c>
      <c r="J9" s="99" t="s">
        <v>190</v>
      </c>
      <c r="K9" s="433" t="s">
        <v>328</v>
      </c>
      <c r="L9" s="99" t="s">
        <v>190</v>
      </c>
      <c r="M9" s="434" t="s">
        <v>329</v>
      </c>
    </row>
    <row r="10" spans="1:13" s="435" customFormat="1" ht="15">
      <c r="A10" s="428"/>
      <c r="B10" s="432" t="s">
        <v>6</v>
      </c>
      <c r="C10" s="436" t="s">
        <v>330</v>
      </c>
      <c r="D10" s="432" t="s">
        <v>331</v>
      </c>
      <c r="E10" s="432" t="s">
        <v>332</v>
      </c>
      <c r="F10" s="432" t="s">
        <v>333</v>
      </c>
      <c r="G10" s="437"/>
      <c r="H10" s="321" t="s">
        <v>334</v>
      </c>
      <c r="I10" s="438"/>
      <c r="J10" s="321" t="s">
        <v>191</v>
      </c>
      <c r="K10" s="439"/>
      <c r="L10" s="440" t="s">
        <v>191</v>
      </c>
      <c r="M10" s="434" t="s">
        <v>335</v>
      </c>
    </row>
    <row r="11" spans="1:13" s="435" customFormat="1" ht="12.75">
      <c r="A11" s="428"/>
      <c r="B11" s="441"/>
      <c r="C11" s="432" t="s">
        <v>336</v>
      </c>
      <c r="D11" s="432" t="s">
        <v>337</v>
      </c>
      <c r="E11" s="432" t="s">
        <v>338</v>
      </c>
      <c r="F11" s="432" t="s">
        <v>339</v>
      </c>
      <c r="G11" s="436" t="s">
        <v>340</v>
      </c>
      <c r="H11" s="321" t="s">
        <v>341</v>
      </c>
      <c r="I11" s="440" t="s">
        <v>342</v>
      </c>
      <c r="J11" s="321" t="s">
        <v>343</v>
      </c>
      <c r="K11" s="434" t="s">
        <v>342</v>
      </c>
      <c r="L11" s="440" t="s">
        <v>343</v>
      </c>
      <c r="M11" s="434" t="s">
        <v>344</v>
      </c>
    </row>
    <row r="12" spans="1:14" s="435" customFormat="1" ht="12.75">
      <c r="A12" s="428"/>
      <c r="B12" s="441"/>
      <c r="C12" s="432" t="s">
        <v>345</v>
      </c>
      <c r="D12" s="441"/>
      <c r="E12" s="432" t="s">
        <v>346</v>
      </c>
      <c r="F12" s="432" t="s">
        <v>347</v>
      </c>
      <c r="G12" s="442" t="s">
        <v>348</v>
      </c>
      <c r="H12" s="321" t="s">
        <v>349</v>
      </c>
      <c r="I12" s="443" t="s">
        <v>350</v>
      </c>
      <c r="J12" s="321" t="s">
        <v>351</v>
      </c>
      <c r="K12" s="444" t="s">
        <v>350</v>
      </c>
      <c r="L12" s="440" t="s">
        <v>351</v>
      </c>
      <c r="M12" s="444" t="s">
        <v>119</v>
      </c>
      <c r="N12" s="445" t="s">
        <v>352</v>
      </c>
    </row>
    <row r="13" spans="1:14" s="435" customFormat="1" ht="12.75">
      <c r="A13" s="428"/>
      <c r="B13" s="446"/>
      <c r="C13" s="447" t="s">
        <v>330</v>
      </c>
      <c r="D13" s="446"/>
      <c r="E13" s="446"/>
      <c r="F13" s="448" t="s">
        <v>310</v>
      </c>
      <c r="G13" s="449"/>
      <c r="H13" s="450" t="s">
        <v>353</v>
      </c>
      <c r="I13" s="451"/>
      <c r="J13" s="450" t="s">
        <v>354</v>
      </c>
      <c r="K13" s="452"/>
      <c r="L13" s="453" t="s">
        <v>354</v>
      </c>
      <c r="M13" s="454" t="s">
        <v>355</v>
      </c>
      <c r="N13" s="75"/>
    </row>
    <row r="14" spans="1:14" s="356" customFormat="1" ht="12">
      <c r="A14" s="455"/>
      <c r="B14" s="456" t="s">
        <v>356</v>
      </c>
      <c r="C14" s="456" t="s">
        <v>357</v>
      </c>
      <c r="D14" s="456" t="s">
        <v>358</v>
      </c>
      <c r="E14" s="456" t="s">
        <v>359</v>
      </c>
      <c r="F14" s="457" t="s">
        <v>360</v>
      </c>
      <c r="G14" s="457" t="s">
        <v>361</v>
      </c>
      <c r="H14" s="458" t="s">
        <v>362</v>
      </c>
      <c r="I14" s="459" t="s">
        <v>363</v>
      </c>
      <c r="J14" s="458" t="s">
        <v>364</v>
      </c>
      <c r="K14" s="458" t="s">
        <v>365</v>
      </c>
      <c r="L14" s="458" t="s">
        <v>366</v>
      </c>
      <c r="M14" s="460" t="s">
        <v>367</v>
      </c>
      <c r="N14" s="461"/>
    </row>
    <row r="15" spans="1:14" ht="15" customHeight="1">
      <c r="A15" s="462"/>
      <c r="B15" s="463" t="s">
        <v>368</v>
      </c>
      <c r="C15" s="3"/>
      <c r="D15" s="3"/>
      <c r="E15" s="3"/>
      <c r="F15" s="464"/>
      <c r="G15" s="3"/>
      <c r="H15" s="3"/>
      <c r="I15" s="3"/>
      <c r="J15" s="3"/>
      <c r="K15" s="3"/>
      <c r="L15" s="3"/>
      <c r="M15" s="465" t="s">
        <v>203</v>
      </c>
      <c r="N15" s="3"/>
    </row>
    <row r="16" spans="1:14" s="356" customFormat="1" ht="12">
      <c r="A16" s="365" t="s">
        <v>369</v>
      </c>
      <c r="B16" s="466">
        <v>116.3</v>
      </c>
      <c r="C16" s="467">
        <v>81.6</v>
      </c>
      <c r="D16" s="468">
        <v>24.5</v>
      </c>
      <c r="E16" s="468">
        <v>12.2</v>
      </c>
      <c r="F16" s="468">
        <v>14.3</v>
      </c>
      <c r="G16" s="469" t="s">
        <v>370</v>
      </c>
      <c r="H16" s="469" t="s">
        <v>44</v>
      </c>
      <c r="I16" s="470">
        <v>20326.5</v>
      </c>
      <c r="J16" s="471">
        <v>5755.1</v>
      </c>
      <c r="K16" s="472">
        <v>0.5721594962241409</v>
      </c>
      <c r="L16" s="472">
        <v>2.0208163194384112</v>
      </c>
      <c r="M16" s="473">
        <v>102040</v>
      </c>
      <c r="N16" s="474" t="s">
        <v>205</v>
      </c>
    </row>
    <row r="17" spans="1:14" s="356" customFormat="1" ht="12">
      <c r="A17" s="365" t="s">
        <v>206</v>
      </c>
      <c r="B17" s="466">
        <v>138.9</v>
      </c>
      <c r="C17" s="467">
        <v>96.3</v>
      </c>
      <c r="D17" s="468">
        <v>31.5</v>
      </c>
      <c r="E17" s="468">
        <v>11.1</v>
      </c>
      <c r="F17" s="468">
        <v>22.6</v>
      </c>
      <c r="G17" s="471">
        <v>18.5</v>
      </c>
      <c r="H17" s="475">
        <v>11.455108359133128</v>
      </c>
      <c r="I17" s="470">
        <v>23129.6</v>
      </c>
      <c r="J17" s="471">
        <v>6629.6</v>
      </c>
      <c r="K17" s="472">
        <v>0.6005291920309906</v>
      </c>
      <c r="L17" s="472">
        <v>2.0951490285990104</v>
      </c>
      <c r="M17" s="473">
        <v>111111</v>
      </c>
      <c r="N17" s="474" t="s">
        <v>207</v>
      </c>
    </row>
    <row r="18" spans="1:14" s="356" customFormat="1" ht="12">
      <c r="A18" s="365" t="s">
        <v>208</v>
      </c>
      <c r="B18" s="466">
        <v>151.6</v>
      </c>
      <c r="C18" s="467">
        <v>104.8</v>
      </c>
      <c r="D18" s="468">
        <v>23.9</v>
      </c>
      <c r="E18" s="468">
        <v>12.9</v>
      </c>
      <c r="F18" s="468">
        <v>17.7</v>
      </c>
      <c r="G18" s="471">
        <v>22.6</v>
      </c>
      <c r="H18" s="475">
        <v>13.349084465445957</v>
      </c>
      <c r="I18" s="470">
        <v>25241.9</v>
      </c>
      <c r="J18" s="471">
        <v>8274.2</v>
      </c>
      <c r="K18" s="472">
        <v>0.60058870370297</v>
      </c>
      <c r="L18" s="472">
        <v>1.8322013004278357</v>
      </c>
      <c r="M18" s="473">
        <v>97222</v>
      </c>
      <c r="N18" s="474" t="s">
        <v>209</v>
      </c>
    </row>
    <row r="19" spans="1:14" s="356" customFormat="1" ht="12">
      <c r="A19" s="365" t="s">
        <v>210</v>
      </c>
      <c r="B19" s="466">
        <v>157.7</v>
      </c>
      <c r="C19" s="467">
        <v>105.5</v>
      </c>
      <c r="D19" s="468">
        <v>40.9</v>
      </c>
      <c r="E19" s="468">
        <v>10.9</v>
      </c>
      <c r="F19" s="468">
        <v>17.3</v>
      </c>
      <c r="G19" s="471">
        <v>30</v>
      </c>
      <c r="H19" s="475">
        <v>17.142857142857142</v>
      </c>
      <c r="I19" s="470">
        <v>29263.6</v>
      </c>
      <c r="J19" s="471">
        <v>8600</v>
      </c>
      <c r="K19" s="472">
        <v>0.5388947361226917</v>
      </c>
      <c r="L19" s="472">
        <v>1.833720930232558</v>
      </c>
      <c r="M19" s="473">
        <v>100000</v>
      </c>
      <c r="N19" s="474" t="s">
        <v>212</v>
      </c>
    </row>
    <row r="20" spans="1:14" s="356" customFormat="1" ht="12">
      <c r="A20" s="365" t="s">
        <v>213</v>
      </c>
      <c r="B20" s="466">
        <v>191.8</v>
      </c>
      <c r="C20" s="467">
        <v>125.2</v>
      </c>
      <c r="D20" s="468">
        <v>50.3</v>
      </c>
      <c r="E20" s="468">
        <v>16.3</v>
      </c>
      <c r="F20" s="468">
        <v>20.4</v>
      </c>
      <c r="G20" s="471">
        <v>49.7</v>
      </c>
      <c r="H20" s="475">
        <v>23.421300659754948</v>
      </c>
      <c r="I20" s="470">
        <v>30932</v>
      </c>
      <c r="J20" s="471">
        <v>9054.4</v>
      </c>
      <c r="K20" s="472">
        <v>0.6200698305961465</v>
      </c>
      <c r="L20" s="472">
        <v>2.118307121399541</v>
      </c>
      <c r="M20" s="473">
        <v>108844</v>
      </c>
      <c r="N20" s="474" t="s">
        <v>214</v>
      </c>
    </row>
    <row r="21" spans="1:14" s="356" customFormat="1" ht="12">
      <c r="A21" s="365" t="s">
        <v>215</v>
      </c>
      <c r="B21" s="466">
        <v>306.6</v>
      </c>
      <c r="C21" s="467">
        <v>192.9</v>
      </c>
      <c r="D21" s="468">
        <v>77.7</v>
      </c>
      <c r="E21" s="468">
        <v>36</v>
      </c>
      <c r="F21" s="468">
        <v>23.9</v>
      </c>
      <c r="G21" s="471">
        <v>74.1</v>
      </c>
      <c r="H21" s="475">
        <v>22.420574886535547</v>
      </c>
      <c r="I21" s="470">
        <v>31406.1</v>
      </c>
      <c r="J21" s="471">
        <v>10644.7</v>
      </c>
      <c r="K21" s="472">
        <v>0.9762434686255219</v>
      </c>
      <c r="L21" s="472">
        <v>2.880306631469182</v>
      </c>
      <c r="M21" s="473">
        <v>131980</v>
      </c>
      <c r="N21" s="474" t="s">
        <v>216</v>
      </c>
    </row>
    <row r="22" spans="1:14" s="356" customFormat="1" ht="12">
      <c r="A22" s="365" t="s">
        <v>217</v>
      </c>
      <c r="B22" s="466">
        <v>312.9</v>
      </c>
      <c r="C22" s="467">
        <v>220.2</v>
      </c>
      <c r="D22" s="468">
        <v>63.6</v>
      </c>
      <c r="E22" s="468">
        <v>29</v>
      </c>
      <c r="F22" s="468">
        <v>40.8</v>
      </c>
      <c r="G22" s="471">
        <v>88.2</v>
      </c>
      <c r="H22" s="475">
        <v>24.93638676844784</v>
      </c>
      <c r="I22" s="470">
        <v>32533.1</v>
      </c>
      <c r="J22" s="471">
        <v>11084.6</v>
      </c>
      <c r="K22" s="472">
        <v>0.9617896849670028</v>
      </c>
      <c r="L22" s="472">
        <v>2.822835284989986</v>
      </c>
      <c r="M22" s="473">
        <v>128676</v>
      </c>
      <c r="N22" s="474" t="s">
        <v>218</v>
      </c>
    </row>
    <row r="23" spans="1:14" s="356" customFormat="1" ht="12">
      <c r="A23" s="365" t="s">
        <v>219</v>
      </c>
      <c r="B23" s="466">
        <v>368.5</v>
      </c>
      <c r="C23" s="467">
        <v>256.7</v>
      </c>
      <c r="D23" s="468">
        <v>85</v>
      </c>
      <c r="E23" s="468">
        <v>26.9</v>
      </c>
      <c r="F23" s="468">
        <v>37</v>
      </c>
      <c r="G23" s="471">
        <v>68</v>
      </c>
      <c r="H23" s="475">
        <v>16.769420468557335</v>
      </c>
      <c r="I23" s="470" t="s">
        <v>370</v>
      </c>
      <c r="J23" s="471">
        <v>11997.6</v>
      </c>
      <c r="K23" s="472" t="s">
        <v>371</v>
      </c>
      <c r="L23" s="472">
        <v>3.071447622857905</v>
      </c>
      <c r="M23" s="473">
        <v>164649</v>
      </c>
      <c r="N23" s="474" t="s">
        <v>220</v>
      </c>
    </row>
    <row r="24" spans="1:14" s="356" customFormat="1" ht="12">
      <c r="A24" s="365" t="s">
        <v>221</v>
      </c>
      <c r="B24" s="466">
        <v>418.5</v>
      </c>
      <c r="C24" s="467">
        <v>290.1</v>
      </c>
      <c r="D24" s="468">
        <v>97.8</v>
      </c>
      <c r="E24" s="468">
        <v>30.6</v>
      </c>
      <c r="F24" s="468">
        <v>38.3</v>
      </c>
      <c r="G24" s="471">
        <v>68.9</v>
      </c>
      <c r="H24" s="475">
        <v>15.083187390542907</v>
      </c>
      <c r="I24" s="470">
        <v>36825.3</v>
      </c>
      <c r="J24" s="471">
        <v>12852.5</v>
      </c>
      <c r="K24" s="472">
        <v>1.1364469535889727</v>
      </c>
      <c r="L24" s="472">
        <v>3.2561758412760162</v>
      </c>
      <c r="M24" s="473">
        <v>166047</v>
      </c>
      <c r="N24" s="474" t="s">
        <v>222</v>
      </c>
    </row>
    <row r="25" spans="1:14" s="356" customFormat="1" ht="12">
      <c r="A25" s="365" t="s">
        <v>223</v>
      </c>
      <c r="B25" s="466">
        <v>378.9</v>
      </c>
      <c r="C25" s="467">
        <v>279.1</v>
      </c>
      <c r="D25" s="468">
        <v>51</v>
      </c>
      <c r="E25" s="468">
        <v>48.8</v>
      </c>
      <c r="F25" s="468">
        <v>29.4</v>
      </c>
      <c r="G25" s="471">
        <v>76.9</v>
      </c>
      <c r="H25" s="475">
        <v>18.834190546167036</v>
      </c>
      <c r="I25" s="470">
        <v>37491</v>
      </c>
      <c r="J25" s="471">
        <v>13470.8</v>
      </c>
      <c r="K25" s="472">
        <v>1.010642554213011</v>
      </c>
      <c r="L25" s="472">
        <v>2.812750541912878</v>
      </c>
      <c r="M25" s="473">
        <v>146341</v>
      </c>
      <c r="N25" s="474" t="s">
        <v>224</v>
      </c>
    </row>
    <row r="26" spans="1:14" s="356" customFormat="1" ht="12">
      <c r="A26" s="365" t="s">
        <v>225</v>
      </c>
      <c r="B26" s="466">
        <v>494</v>
      </c>
      <c r="C26" s="467">
        <v>379.4</v>
      </c>
      <c r="D26" s="468">
        <v>60.7</v>
      </c>
      <c r="E26" s="468">
        <v>53.8</v>
      </c>
      <c r="F26" s="468">
        <v>46.6</v>
      </c>
      <c r="G26" s="471">
        <v>133.5</v>
      </c>
      <c r="H26" s="475">
        <v>24.69478357380688</v>
      </c>
      <c r="I26" s="470">
        <v>41154.5</v>
      </c>
      <c r="J26" s="471">
        <v>14744.6</v>
      </c>
      <c r="K26" s="472">
        <v>1.200354760718755</v>
      </c>
      <c r="L26" s="472">
        <v>3.350379121847998</v>
      </c>
      <c r="M26" s="473">
        <v>171378</v>
      </c>
      <c r="N26" s="474" t="s">
        <v>226</v>
      </c>
    </row>
    <row r="27" spans="1:14" s="356" customFormat="1" ht="12">
      <c r="A27" s="365" t="s">
        <v>227</v>
      </c>
      <c r="B27" s="466">
        <v>560.4</v>
      </c>
      <c r="C27" s="467">
        <v>419.5</v>
      </c>
      <c r="D27" s="468">
        <v>101</v>
      </c>
      <c r="E27" s="468">
        <v>39.8</v>
      </c>
      <c r="F27" s="468">
        <v>40.6</v>
      </c>
      <c r="G27" s="471">
        <v>106.3</v>
      </c>
      <c r="H27" s="475">
        <v>17.687188019966722</v>
      </c>
      <c r="I27" s="470">
        <v>41414.7</v>
      </c>
      <c r="J27" s="471">
        <v>12992</v>
      </c>
      <c r="K27" s="472">
        <v>1.3531427246847134</v>
      </c>
      <c r="L27" s="472">
        <v>4.313423645320197</v>
      </c>
      <c r="M27" s="473">
        <v>181788</v>
      </c>
      <c r="N27" s="474" t="s">
        <v>228</v>
      </c>
    </row>
    <row r="28" spans="1:14" s="356" customFormat="1" ht="12">
      <c r="A28" s="365" t="s">
        <v>229</v>
      </c>
      <c r="B28" s="466">
        <v>1007.7</v>
      </c>
      <c r="C28" s="467">
        <v>692.3</v>
      </c>
      <c r="D28" s="468">
        <v>201</v>
      </c>
      <c r="E28" s="468">
        <v>114.4</v>
      </c>
      <c r="F28" s="468">
        <v>86.8</v>
      </c>
      <c r="G28" s="471">
        <v>129.2</v>
      </c>
      <c r="H28" s="475">
        <v>11.80447693010507</v>
      </c>
      <c r="I28" s="470">
        <v>52703.8</v>
      </c>
      <c r="J28" s="471">
        <v>15378.6</v>
      </c>
      <c r="K28" s="472">
        <v>1.9120063448935372</v>
      </c>
      <c r="L28" s="472">
        <v>6.552612071319887</v>
      </c>
      <c r="M28" s="473">
        <v>272849</v>
      </c>
      <c r="N28" s="474" t="s">
        <v>230</v>
      </c>
    </row>
    <row r="29" spans="1:14" ht="15" customHeight="1">
      <c r="A29" s="476"/>
      <c r="B29" s="477" t="s">
        <v>372</v>
      </c>
      <c r="C29" s="402"/>
      <c r="D29" s="402"/>
      <c r="E29" s="402"/>
      <c r="F29" s="3"/>
      <c r="G29" s="478"/>
      <c r="H29" s="479"/>
      <c r="I29" s="480"/>
      <c r="J29" s="478"/>
      <c r="K29" s="481"/>
      <c r="L29" s="481"/>
      <c r="M29" s="482" t="s">
        <v>232</v>
      </c>
      <c r="N29" s="483"/>
    </row>
    <row r="30" spans="1:14" s="356" customFormat="1" ht="12">
      <c r="A30" s="365" t="s">
        <v>229</v>
      </c>
      <c r="B30" s="466">
        <v>918</v>
      </c>
      <c r="C30" s="467">
        <v>633</v>
      </c>
      <c r="D30" s="468">
        <v>181.8</v>
      </c>
      <c r="E30" s="468">
        <v>103.2</v>
      </c>
      <c r="F30" s="468">
        <v>69.3</v>
      </c>
      <c r="G30" s="471">
        <v>109.2</v>
      </c>
      <c r="H30" s="484">
        <v>11.060467942874507</v>
      </c>
      <c r="I30" s="470">
        <v>37313.6</v>
      </c>
      <c r="J30" s="471">
        <v>14510.3</v>
      </c>
      <c r="K30" s="472">
        <v>2.460228978174178</v>
      </c>
      <c r="L30" s="472">
        <v>6.326540457468144</v>
      </c>
      <c r="M30" s="473">
        <v>244232</v>
      </c>
      <c r="N30" s="474" t="s">
        <v>230</v>
      </c>
    </row>
    <row r="31" spans="1:14" s="356" customFormat="1" ht="12">
      <c r="A31" s="365" t="s">
        <v>233</v>
      </c>
      <c r="B31" s="485">
        <v>1019.6</v>
      </c>
      <c r="C31" s="467">
        <v>729</v>
      </c>
      <c r="D31" s="468">
        <v>224.3</v>
      </c>
      <c r="E31" s="468">
        <v>66.4</v>
      </c>
      <c r="F31" s="468">
        <v>54.1</v>
      </c>
      <c r="G31" s="471">
        <v>95.5</v>
      </c>
      <c r="H31" s="484">
        <v>8.894477042004285</v>
      </c>
      <c r="I31" s="470">
        <v>38418.8</v>
      </c>
      <c r="J31" s="471">
        <v>14858.6</v>
      </c>
      <c r="K31" s="472">
        <v>2.6539090237071434</v>
      </c>
      <c r="L31" s="472">
        <v>6.862019301953078</v>
      </c>
      <c r="M31" s="473">
        <v>252718</v>
      </c>
      <c r="N31" s="474" t="s">
        <v>234</v>
      </c>
    </row>
    <row r="32" spans="1:14" s="356" customFormat="1" ht="12">
      <c r="A32" s="365" t="s">
        <v>235</v>
      </c>
      <c r="B32" s="466">
        <v>784.1</v>
      </c>
      <c r="C32" s="467">
        <v>634.2</v>
      </c>
      <c r="D32" s="468">
        <v>106.6</v>
      </c>
      <c r="E32" s="468">
        <v>43.5</v>
      </c>
      <c r="F32" s="468">
        <v>65.2</v>
      </c>
      <c r="G32" s="471">
        <v>160.2</v>
      </c>
      <c r="H32" s="484">
        <v>18.862592723419283</v>
      </c>
      <c r="I32" s="470">
        <v>37486.7</v>
      </c>
      <c r="J32" s="471">
        <v>15782.2</v>
      </c>
      <c r="K32" s="472">
        <v>2.0916751807974565</v>
      </c>
      <c r="L32" s="472">
        <v>4.96825537631002</v>
      </c>
      <c r="M32" s="473">
        <v>214717</v>
      </c>
      <c r="N32" s="474" t="s">
        <v>236</v>
      </c>
    </row>
    <row r="33" spans="1:14" s="356" customFormat="1" ht="12">
      <c r="A33" s="365" t="s">
        <v>237</v>
      </c>
      <c r="B33" s="466">
        <v>734.8</v>
      </c>
      <c r="C33" s="467">
        <v>597.3</v>
      </c>
      <c r="D33" s="468">
        <v>95.4</v>
      </c>
      <c r="E33" s="468">
        <v>42.1</v>
      </c>
      <c r="F33" s="468">
        <v>52.3</v>
      </c>
      <c r="G33" s="471">
        <v>150.4</v>
      </c>
      <c r="H33" s="484">
        <v>19.108118409350787</v>
      </c>
      <c r="I33" s="470">
        <v>40831.6</v>
      </c>
      <c r="J33" s="471">
        <v>15203</v>
      </c>
      <c r="K33" s="472">
        <v>1.7995865946962648</v>
      </c>
      <c r="L33" s="472">
        <v>4.833256594093271</v>
      </c>
      <c r="M33" s="473">
        <v>187415</v>
      </c>
      <c r="N33" s="474" t="s">
        <v>238</v>
      </c>
    </row>
    <row r="34" spans="1:14" s="356" customFormat="1" ht="12">
      <c r="A34" s="365" t="s">
        <v>239</v>
      </c>
      <c r="B34" s="466">
        <v>772.5</v>
      </c>
      <c r="C34" s="467">
        <v>595.9</v>
      </c>
      <c r="D34" s="468">
        <v>123.1</v>
      </c>
      <c r="E34" s="468">
        <v>53.5</v>
      </c>
      <c r="F34" s="468">
        <v>67.3</v>
      </c>
      <c r="G34" s="471">
        <v>159.5</v>
      </c>
      <c r="H34" s="484">
        <v>18.992617289830914</v>
      </c>
      <c r="I34" s="470">
        <v>41784.5</v>
      </c>
      <c r="J34" s="471">
        <v>15281.6</v>
      </c>
      <c r="K34" s="472">
        <v>1.8487716737067572</v>
      </c>
      <c r="L34" s="472">
        <v>5.055098942519108</v>
      </c>
      <c r="M34" s="473">
        <v>194848</v>
      </c>
      <c r="N34" s="474" t="s">
        <v>240</v>
      </c>
    </row>
    <row r="35" spans="1:14" ht="14.25">
      <c r="A35" s="476"/>
      <c r="B35" s="486" t="s">
        <v>373</v>
      </c>
      <c r="C35" s="487"/>
      <c r="D35" s="402"/>
      <c r="E35" s="3"/>
      <c r="F35" s="3"/>
      <c r="G35" s="478"/>
      <c r="H35" s="488"/>
      <c r="I35" s="489"/>
      <c r="J35" s="478"/>
      <c r="K35" s="490"/>
      <c r="L35" s="490"/>
      <c r="M35" s="491" t="s">
        <v>374</v>
      </c>
      <c r="N35" s="483"/>
    </row>
    <row r="36" spans="1:14" ht="15" customHeight="1">
      <c r="A36" s="476"/>
      <c r="B36" s="477" t="s">
        <v>202</v>
      </c>
      <c r="C36" s="3"/>
      <c r="D36" s="3"/>
      <c r="E36" s="3"/>
      <c r="F36" s="3"/>
      <c r="G36" s="478"/>
      <c r="H36" s="488"/>
      <c r="I36" s="492"/>
      <c r="J36" s="478"/>
      <c r="K36" s="490"/>
      <c r="L36" s="490"/>
      <c r="M36" s="482" t="s">
        <v>203</v>
      </c>
      <c r="N36" s="483"/>
    </row>
    <row r="37" spans="1:14" s="356" customFormat="1" ht="12">
      <c r="A37" s="365" t="s">
        <v>243</v>
      </c>
      <c r="B37" s="466">
        <v>953.2</v>
      </c>
      <c r="C37" s="467">
        <v>715.5</v>
      </c>
      <c r="D37" s="468">
        <v>156.3</v>
      </c>
      <c r="E37" s="468">
        <v>81.5</v>
      </c>
      <c r="F37" s="468">
        <v>57.9</v>
      </c>
      <c r="G37" s="471">
        <v>200.8</v>
      </c>
      <c r="H37" s="484">
        <v>19.85955889625161</v>
      </c>
      <c r="I37" s="470">
        <v>58518.3</v>
      </c>
      <c r="J37" s="471">
        <v>23798.9</v>
      </c>
      <c r="K37" s="472">
        <v>1.6288921585213514</v>
      </c>
      <c r="L37" s="472">
        <v>4.005227132346453</v>
      </c>
      <c r="M37" s="473">
        <v>167737</v>
      </c>
      <c r="N37" s="474" t="s">
        <v>244</v>
      </c>
    </row>
    <row r="38" spans="1:14" s="356" customFormat="1" ht="12">
      <c r="A38" s="365" t="s">
        <v>245</v>
      </c>
      <c r="B38" s="466">
        <v>1038.7</v>
      </c>
      <c r="C38" s="467">
        <v>787.2</v>
      </c>
      <c r="D38" s="493">
        <v>157</v>
      </c>
      <c r="E38" s="468">
        <v>94.5</v>
      </c>
      <c r="F38" s="468">
        <v>54.5</v>
      </c>
      <c r="G38" s="471">
        <v>223.8</v>
      </c>
      <c r="H38" s="484">
        <v>20.472008781558728</v>
      </c>
      <c r="I38" s="470">
        <v>60008.3</v>
      </c>
      <c r="J38" s="471">
        <v>20851.9</v>
      </c>
      <c r="K38" s="472">
        <v>1.7309272217343268</v>
      </c>
      <c r="L38" s="472">
        <v>4.981320647039358</v>
      </c>
      <c r="M38" s="473">
        <v>157595</v>
      </c>
      <c r="N38" s="474" t="s">
        <v>246</v>
      </c>
    </row>
    <row r="39" spans="1:14" s="356" customFormat="1" ht="12">
      <c r="A39" s="365" t="s">
        <v>247</v>
      </c>
      <c r="B39" s="466">
        <v>1137.7</v>
      </c>
      <c r="C39" s="467">
        <v>856.7</v>
      </c>
      <c r="D39" s="493">
        <v>164</v>
      </c>
      <c r="E39" s="493">
        <v>117</v>
      </c>
      <c r="F39" s="468">
        <v>66.5</v>
      </c>
      <c r="G39" s="471">
        <v>214.8</v>
      </c>
      <c r="H39" s="484">
        <v>17.83756851021425</v>
      </c>
      <c r="I39" s="470">
        <v>64351</v>
      </c>
      <c r="J39" s="471">
        <v>20796</v>
      </c>
      <c r="K39" s="472">
        <v>1.7679600938602351</v>
      </c>
      <c r="L39" s="472">
        <v>5.470763608386228</v>
      </c>
      <c r="M39" s="473">
        <v>156603</v>
      </c>
      <c r="N39" s="474" t="s">
        <v>248</v>
      </c>
    </row>
    <row r="40" spans="1:14" s="356" customFormat="1" ht="12">
      <c r="A40" s="365" t="s">
        <v>249</v>
      </c>
      <c r="B40" s="466">
        <v>1169</v>
      </c>
      <c r="C40" s="467">
        <v>843.5</v>
      </c>
      <c r="D40" s="468">
        <v>167.3</v>
      </c>
      <c r="E40" s="468">
        <v>158.2</v>
      </c>
      <c r="F40" s="468">
        <v>102.8</v>
      </c>
      <c r="G40" s="471">
        <v>246</v>
      </c>
      <c r="H40" s="484">
        <v>19.34266394087121</v>
      </c>
      <c r="I40" s="470">
        <v>67596.4</v>
      </c>
      <c r="J40" s="471">
        <v>20529.7</v>
      </c>
      <c r="K40" s="472">
        <v>1.7293820380967033</v>
      </c>
      <c r="L40" s="472">
        <v>5.694189393902492</v>
      </c>
      <c r="M40" s="473">
        <v>156706</v>
      </c>
      <c r="N40" s="474" t="s">
        <v>250</v>
      </c>
    </row>
    <row r="41" spans="1:14" s="356" customFormat="1" ht="12">
      <c r="A41" s="365" t="s">
        <v>251</v>
      </c>
      <c r="B41" s="466">
        <v>1284.1183574879228</v>
      </c>
      <c r="C41" s="467">
        <v>930.4347826086959</v>
      </c>
      <c r="D41" s="493">
        <v>185.2657004830918</v>
      </c>
      <c r="E41" s="493">
        <v>168.35748792270533</v>
      </c>
      <c r="F41" s="493">
        <v>103.86473429951691</v>
      </c>
      <c r="G41" s="467">
        <v>304.1666666666667</v>
      </c>
      <c r="H41" s="484">
        <v>21.91429192951925</v>
      </c>
      <c r="I41" s="470">
        <v>70546.49758454107</v>
      </c>
      <c r="J41" s="467">
        <v>20863.34541062802</v>
      </c>
      <c r="K41" s="472">
        <v>1.8202439546329983</v>
      </c>
      <c r="L41" s="472">
        <v>6.154901489737973</v>
      </c>
      <c r="M41" s="494">
        <v>156290.45893719807</v>
      </c>
      <c r="N41" s="474" t="s">
        <v>252</v>
      </c>
    </row>
    <row r="42" spans="1:14" s="356" customFormat="1" ht="12">
      <c r="A42" s="365" t="s">
        <v>253</v>
      </c>
      <c r="B42" s="466">
        <v>1249.6989600437876</v>
      </c>
      <c r="C42" s="467">
        <v>928.1</v>
      </c>
      <c r="D42" s="493">
        <v>165.35303776683088</v>
      </c>
      <c r="E42" s="493">
        <v>156.21237000547345</v>
      </c>
      <c r="F42" s="493">
        <v>103.77668308702792</v>
      </c>
      <c r="G42" s="467">
        <v>289.3267651888342</v>
      </c>
      <c r="H42" s="484">
        <v>21.376577159495312</v>
      </c>
      <c r="I42" s="470">
        <v>75871.92118226601</v>
      </c>
      <c r="J42" s="467">
        <v>21464.313081554465</v>
      </c>
      <c r="K42" s="472">
        <v>1.6471165360919935</v>
      </c>
      <c r="L42" s="472">
        <v>5.822217348840885</v>
      </c>
      <c r="M42" s="494">
        <v>161018.60974274768</v>
      </c>
      <c r="N42" s="474" t="s">
        <v>254</v>
      </c>
    </row>
    <row r="43" spans="1:14" s="356" customFormat="1" ht="12">
      <c r="A43" s="365" t="s">
        <v>255</v>
      </c>
      <c r="B43" s="466">
        <v>1341.1820631</v>
      </c>
      <c r="C43" s="467">
        <v>1015.832532</v>
      </c>
      <c r="D43" s="493">
        <v>167.3471448</v>
      </c>
      <c r="E43" s="493">
        <v>158.00140290000002</v>
      </c>
      <c r="F43" s="493">
        <v>79.7758665</v>
      </c>
      <c r="G43" s="467">
        <v>287.0795367</v>
      </c>
      <c r="H43" s="484">
        <v>20.20323971032787</v>
      </c>
      <c r="I43" s="470">
        <v>76544.41410000001</v>
      </c>
      <c r="J43" s="467">
        <v>21781.76913</v>
      </c>
      <c r="K43" s="472">
        <v>1.7521619034771605</v>
      </c>
      <c r="L43" s="472">
        <v>6.157360566515195</v>
      </c>
      <c r="M43" s="494">
        <v>149402.80406700002</v>
      </c>
      <c r="N43" s="474" t="s">
        <v>256</v>
      </c>
    </row>
    <row r="44" spans="1:14" ht="15" customHeight="1">
      <c r="A44" s="476"/>
      <c r="B44" s="477" t="s">
        <v>257</v>
      </c>
      <c r="C44" s="3"/>
      <c r="D44" s="3"/>
      <c r="E44" s="3"/>
      <c r="F44" s="3"/>
      <c r="G44" s="478"/>
      <c r="H44" s="488"/>
      <c r="I44" s="489"/>
      <c r="J44" s="478"/>
      <c r="K44" s="481"/>
      <c r="L44" s="481"/>
      <c r="M44" s="482" t="s">
        <v>258</v>
      </c>
      <c r="N44" s="483"/>
    </row>
    <row r="45" spans="1:14" ht="12.75">
      <c r="A45" s="365" t="s">
        <v>243</v>
      </c>
      <c r="B45" s="466">
        <v>846.2</v>
      </c>
      <c r="C45" s="467">
        <v>642.1</v>
      </c>
      <c r="D45" s="493">
        <v>135</v>
      </c>
      <c r="E45" s="468">
        <v>69.2</v>
      </c>
      <c r="F45" s="468">
        <v>54.3</v>
      </c>
      <c r="G45" s="471">
        <v>178.6</v>
      </c>
      <c r="H45" s="484">
        <v>19.83342587451416</v>
      </c>
      <c r="I45" s="470">
        <v>44115</v>
      </c>
      <c r="J45" s="471">
        <v>22057.2</v>
      </c>
      <c r="K45" s="472">
        <v>1.91816842343874</v>
      </c>
      <c r="L45" s="472">
        <v>3.8363890248988994</v>
      </c>
      <c r="M45" s="473">
        <v>184263</v>
      </c>
      <c r="N45" s="474" t="s">
        <v>244</v>
      </c>
    </row>
    <row r="46" spans="1:14" ht="12.75">
      <c r="A46" s="365" t="s">
        <v>259</v>
      </c>
      <c r="B46" s="466">
        <v>939.5</v>
      </c>
      <c r="C46" s="467">
        <v>716.8</v>
      </c>
      <c r="D46" s="468">
        <v>142.4</v>
      </c>
      <c r="E46" s="468">
        <v>80.4</v>
      </c>
      <c r="F46" s="468">
        <v>49.4</v>
      </c>
      <c r="G46" s="471">
        <v>199.4</v>
      </c>
      <c r="H46" s="484">
        <v>20.163818384063102</v>
      </c>
      <c r="I46" s="470">
        <v>45099.6</v>
      </c>
      <c r="J46" s="471">
        <v>19442.2</v>
      </c>
      <c r="K46" s="472">
        <v>2.083167034740885</v>
      </c>
      <c r="L46" s="472">
        <v>4.832272067975847</v>
      </c>
      <c r="M46" s="473">
        <v>163314</v>
      </c>
      <c r="N46" s="474" t="s">
        <v>246</v>
      </c>
    </row>
    <row r="47" spans="1:14" ht="12.75">
      <c r="A47" s="365" t="s">
        <v>247</v>
      </c>
      <c r="B47" s="466">
        <v>1009.4</v>
      </c>
      <c r="C47" s="467">
        <v>763.4</v>
      </c>
      <c r="D47" s="468">
        <v>145.1</v>
      </c>
      <c r="E47" s="468">
        <v>100.9</v>
      </c>
      <c r="F47" s="468">
        <v>60.2</v>
      </c>
      <c r="G47" s="471">
        <v>195.6</v>
      </c>
      <c r="H47" s="484">
        <v>18.287210172026928</v>
      </c>
      <c r="I47" s="470">
        <v>47932.1</v>
      </c>
      <c r="J47" s="471">
        <v>18982.4</v>
      </c>
      <c r="K47" s="472">
        <v>2.105895631528767</v>
      </c>
      <c r="L47" s="472">
        <v>5.317557316250842</v>
      </c>
      <c r="M47" s="473">
        <v>172262</v>
      </c>
      <c r="N47" s="474" t="s">
        <v>248</v>
      </c>
    </row>
    <row r="48" spans="1:14" ht="12.75">
      <c r="A48" s="365" t="s">
        <v>260</v>
      </c>
      <c r="B48" s="466">
        <v>1081.3</v>
      </c>
      <c r="C48" s="467">
        <v>776.6</v>
      </c>
      <c r="D48" s="468">
        <v>156.6</v>
      </c>
      <c r="E48" s="468">
        <v>148.1</v>
      </c>
      <c r="F48" s="493">
        <v>93</v>
      </c>
      <c r="G48" s="471">
        <v>225.1</v>
      </c>
      <c r="H48" s="484">
        <v>19.168866558800985</v>
      </c>
      <c r="I48" s="470">
        <v>50844.3</v>
      </c>
      <c r="J48" s="471">
        <v>19238.8</v>
      </c>
      <c r="K48" s="472">
        <v>2.12668873403705</v>
      </c>
      <c r="L48" s="472">
        <v>5.620412915566459</v>
      </c>
      <c r="M48" s="473">
        <v>165668</v>
      </c>
      <c r="N48" s="474" t="s">
        <v>250</v>
      </c>
    </row>
    <row r="49" spans="1:14" ht="12.75">
      <c r="A49" s="365" t="s">
        <v>251</v>
      </c>
      <c r="B49" s="466">
        <v>1192.8140096618358</v>
      </c>
      <c r="C49" s="467">
        <v>862.56038647343</v>
      </c>
      <c r="D49" s="493">
        <v>174.15458937198068</v>
      </c>
      <c r="E49" s="493">
        <v>156.09903381642513</v>
      </c>
      <c r="F49" s="493">
        <v>96.55797101449276</v>
      </c>
      <c r="G49" s="471">
        <v>280.1328502415459</v>
      </c>
      <c r="H49" s="484">
        <v>21.726301985762454</v>
      </c>
      <c r="I49" s="470">
        <v>53285.02415458937</v>
      </c>
      <c r="J49" s="471">
        <v>19569.565217391304</v>
      </c>
      <c r="K49" s="472">
        <v>2.2385539437896647</v>
      </c>
      <c r="L49" s="472">
        <v>6.095250438174234</v>
      </c>
      <c r="M49" s="473">
        <v>164061.59420289856</v>
      </c>
      <c r="N49" s="474" t="s">
        <v>252</v>
      </c>
    </row>
    <row r="50" spans="1:14" ht="12.75">
      <c r="A50" s="365" t="s">
        <v>253</v>
      </c>
      <c r="B50" s="466">
        <v>1158.8943623426383</v>
      </c>
      <c r="C50" s="467">
        <v>869.7</v>
      </c>
      <c r="D50" s="493">
        <v>149.86316365626712</v>
      </c>
      <c r="E50" s="493">
        <v>139.35413245758073</v>
      </c>
      <c r="F50" s="493">
        <v>101.20415982484948</v>
      </c>
      <c r="G50" s="471">
        <v>270.7170224411604</v>
      </c>
      <c r="H50" s="484">
        <v>21.483798106159327</v>
      </c>
      <c r="I50" s="470">
        <v>57308.15544608648</v>
      </c>
      <c r="J50" s="471">
        <v>20223.262178434594</v>
      </c>
      <c r="K50" s="472">
        <v>2.0222154304597812</v>
      </c>
      <c r="L50" s="472">
        <v>5.730501598196379</v>
      </c>
      <c r="M50" s="473">
        <v>172215.65407772304</v>
      </c>
      <c r="N50" s="474" t="s">
        <v>254</v>
      </c>
    </row>
    <row r="51" spans="1:14" ht="12.75">
      <c r="A51" s="365" t="s">
        <v>261</v>
      </c>
      <c r="B51" s="466">
        <v>1261.2345933000001</v>
      </c>
      <c r="C51" s="467">
        <v>957.1033923000001</v>
      </c>
      <c r="D51" s="493">
        <v>157.8661854</v>
      </c>
      <c r="E51" s="493">
        <v>146.2640322</v>
      </c>
      <c r="F51" s="493">
        <v>74.10164850000001</v>
      </c>
      <c r="G51" s="467">
        <v>268.3506837</v>
      </c>
      <c r="H51" s="484">
        <v>20.096113270936907</v>
      </c>
      <c r="I51" s="470">
        <v>58573.61499</v>
      </c>
      <c r="J51" s="467">
        <v>20885.002736399998</v>
      </c>
      <c r="K51" s="472">
        <v>2.1532469756482073</v>
      </c>
      <c r="L51" s="472">
        <v>6.038948661959345</v>
      </c>
      <c r="M51" s="494">
        <v>155557.068777</v>
      </c>
      <c r="N51" s="495" t="s">
        <v>256</v>
      </c>
    </row>
    <row r="52" spans="1:14" ht="14.25">
      <c r="A52" s="476"/>
      <c r="B52" s="486" t="s">
        <v>375</v>
      </c>
      <c r="C52" s="496"/>
      <c r="D52" s="497"/>
      <c r="E52" s="497"/>
      <c r="F52" s="497"/>
      <c r="G52" s="496"/>
      <c r="H52" s="498"/>
      <c r="I52" s="492"/>
      <c r="J52" s="496"/>
      <c r="K52" s="499"/>
      <c r="L52" s="499"/>
      <c r="M52" s="491" t="s">
        <v>376</v>
      </c>
      <c r="N52" s="500"/>
    </row>
    <row r="53" spans="1:14" ht="12.75">
      <c r="A53" s="476"/>
      <c r="B53" s="477" t="s">
        <v>202</v>
      </c>
      <c r="C53" s="496"/>
      <c r="D53" s="497"/>
      <c r="E53" s="497"/>
      <c r="F53" s="497"/>
      <c r="G53" s="496"/>
      <c r="H53" s="498"/>
      <c r="I53" s="492"/>
      <c r="J53" s="496"/>
      <c r="K53" s="499"/>
      <c r="L53" s="499"/>
      <c r="M53" s="482" t="s">
        <v>203</v>
      </c>
      <c r="N53" s="500"/>
    </row>
    <row r="54" spans="1:14" ht="12.75">
      <c r="A54" s="365" t="s">
        <v>264</v>
      </c>
      <c r="B54" s="466">
        <v>1605.4414</v>
      </c>
      <c r="C54" s="467">
        <v>1220.148</v>
      </c>
      <c r="D54" s="493">
        <v>183.75081</v>
      </c>
      <c r="E54" s="493">
        <v>201.54247</v>
      </c>
      <c r="F54" s="493">
        <v>95.77011</v>
      </c>
      <c r="G54" s="467">
        <v>297.83657</v>
      </c>
      <c r="H54" s="484">
        <f>(G54/(F54+B54)*100)</f>
        <v>17.50732159107012</v>
      </c>
      <c r="I54" s="470">
        <v>77793.649244114</v>
      </c>
      <c r="J54" s="467">
        <v>23504.07214</v>
      </c>
      <c r="K54" s="472">
        <f>(B54/I54*100)</f>
        <v>2.063717817070357</v>
      </c>
      <c r="L54" s="472">
        <f>(B54/J54*100)</f>
        <v>6.830481928566782</v>
      </c>
      <c r="M54" s="494">
        <f>(B54-E54)/8464*1000000</f>
        <v>165867.0758506616</v>
      </c>
      <c r="N54" s="495" t="s">
        <v>265</v>
      </c>
    </row>
    <row r="55" spans="1:14" ht="12.75">
      <c r="A55" s="365" t="s">
        <v>266</v>
      </c>
      <c r="B55" s="466">
        <v>1827.5298082010095</v>
      </c>
      <c r="C55" s="467">
        <f>(2208.7458+1058.5263)/2.33675274725275</f>
        <v>1398.2104456028708</v>
      </c>
      <c r="D55" s="493">
        <v>187.9474841813447</v>
      </c>
      <c r="E55" s="493">
        <v>241.37187841679392</v>
      </c>
      <c r="F55" s="493">
        <v>156.80392391996952</v>
      </c>
      <c r="G55" s="501">
        <v>304.9623460752567</v>
      </c>
      <c r="H55" s="484">
        <f>(G55/(F55+B55)*100)</f>
        <v>15.368500829207493</v>
      </c>
      <c r="I55" s="501">
        <v>79403.88556684027</v>
      </c>
      <c r="J55" s="501">
        <v>28806.29637822748</v>
      </c>
      <c r="K55" s="472">
        <f>(B55/I55*100)</f>
        <v>2.301562190760349</v>
      </c>
      <c r="L55" s="472">
        <f>(B55/J55*100)</f>
        <v>6.344202615308444</v>
      </c>
      <c r="M55" s="494">
        <f>(B55-E55)/8883.3*1000000</f>
        <v>178555.0335780865</v>
      </c>
      <c r="N55" s="371" t="s">
        <v>267</v>
      </c>
    </row>
    <row r="56" spans="1:14" ht="12.75">
      <c r="A56" s="365" t="s">
        <v>268</v>
      </c>
      <c r="B56" s="501">
        <v>2181.0501393161353</v>
      </c>
      <c r="C56" s="501">
        <f>((2883.022+1153.2438)/2.46527414835165)*1.00285171102662</f>
        <v>1641.91721492503</v>
      </c>
      <c r="D56" s="502">
        <v>215.56017729907435</v>
      </c>
      <c r="E56" s="502">
        <v>323.5727064129159</v>
      </c>
      <c r="F56" s="502">
        <v>188.65200024529062</v>
      </c>
      <c r="G56" s="501">
        <v>318.28234680086524</v>
      </c>
      <c r="H56" s="484">
        <f>(G56/(F56+B56)*100)</f>
        <v>13.43132292819601</v>
      </c>
      <c r="I56" s="501">
        <v>82150.2527911975</v>
      </c>
      <c r="J56" s="501">
        <v>28905.48711465781</v>
      </c>
      <c r="K56" s="472">
        <f>(B56/I56*100)</f>
        <v>2.654952438015915</v>
      </c>
      <c r="L56" s="472">
        <f>(B56/J56*100)</f>
        <v>7.5454536734312185</v>
      </c>
      <c r="M56" s="494">
        <f>(B56-E56)/9701.7*1000000</f>
        <v>191458.9641921745</v>
      </c>
      <c r="N56" s="495" t="s">
        <v>269</v>
      </c>
    </row>
    <row r="57" spans="1:14" ht="12.75">
      <c r="A57" s="476"/>
      <c r="B57" s="477" t="s">
        <v>270</v>
      </c>
      <c r="C57" s="496"/>
      <c r="D57" s="497"/>
      <c r="E57" s="497"/>
      <c r="F57" s="497"/>
      <c r="G57" s="496"/>
      <c r="H57" s="498"/>
      <c r="I57" s="492"/>
      <c r="J57" s="496"/>
      <c r="K57" s="499"/>
      <c r="L57" s="499"/>
      <c r="M57" s="482" t="s">
        <v>258</v>
      </c>
      <c r="N57" s="500"/>
    </row>
    <row r="58" spans="1:14" ht="12.75">
      <c r="A58" s="476"/>
      <c r="B58" s="477"/>
      <c r="C58" s="496"/>
      <c r="D58" s="497"/>
      <c r="E58" s="497"/>
      <c r="F58" s="497"/>
      <c r="G58" s="496"/>
      <c r="H58" s="498"/>
      <c r="I58" s="492"/>
      <c r="J58" s="496"/>
      <c r="K58" s="499"/>
      <c r="L58" s="499"/>
      <c r="M58" s="482"/>
      <c r="N58" s="500"/>
    </row>
    <row r="59" spans="1:14" s="3" customFormat="1" ht="12.75">
      <c r="A59" s="365" t="s">
        <v>264</v>
      </c>
      <c r="B59" s="466">
        <v>1483.18985</v>
      </c>
      <c r="C59" s="467">
        <v>1126.27581</v>
      </c>
      <c r="D59" s="493">
        <v>170.85948</v>
      </c>
      <c r="E59" s="493">
        <v>186.05456</v>
      </c>
      <c r="F59" s="493">
        <v>90.56938</v>
      </c>
      <c r="G59" s="467">
        <v>274.0045</v>
      </c>
      <c r="H59" s="484">
        <f>(G59/(F59+B59)*100)</f>
        <v>17.410827194957896</v>
      </c>
      <c r="I59" s="470">
        <v>60595.722750929366</v>
      </c>
      <c r="J59" s="467">
        <v>22838.3240361834</v>
      </c>
      <c r="K59" s="472">
        <f>(B59/I59*100)</f>
        <v>2.4476807646910226</v>
      </c>
      <c r="L59" s="472">
        <f>(B59/J59*100)</f>
        <v>6.494302505079359</v>
      </c>
      <c r="M59" s="494">
        <f>(B59-E59)/7380*1000000</f>
        <v>175763.5894308943</v>
      </c>
      <c r="N59" s="495" t="s">
        <v>265</v>
      </c>
    </row>
    <row r="60" spans="1:14" ht="12.75">
      <c r="A60" s="365" t="s">
        <v>266</v>
      </c>
      <c r="B60" s="466">
        <v>1695.5258123299666</v>
      </c>
      <c r="C60" s="467">
        <f>(2040.0829+994.6283)/2.33675274725275</f>
        <v>1298.6873359057004</v>
      </c>
      <c r="D60" s="493">
        <v>173.71880721109625</v>
      </c>
      <c r="E60" s="493">
        <v>223.11971200759925</v>
      </c>
      <c r="F60" s="493">
        <v>148.60194361951503</v>
      </c>
      <c r="G60" s="501">
        <v>280.8099405345538</v>
      </c>
      <c r="H60" s="484">
        <f>(G60/(F60+B60)*100)+0.11</f>
        <v>15.33724982738378</v>
      </c>
      <c r="I60" s="501">
        <v>63718.72256277488</v>
      </c>
      <c r="J60" s="501">
        <v>28260.85630053913</v>
      </c>
      <c r="K60" s="472">
        <f>(B60/I60*100)</f>
        <v>2.6609538674595306</v>
      </c>
      <c r="L60" s="472">
        <f>(B60/J60*100)</f>
        <v>5.999555690383031</v>
      </c>
      <c r="M60" s="494">
        <f>(B60-E60)/7949.6*1000000</f>
        <v>185217.63363217862</v>
      </c>
      <c r="N60" s="371" t="s">
        <v>267</v>
      </c>
    </row>
    <row r="61" spans="1:14" ht="13.5" thickBot="1">
      <c r="A61" s="392" t="s">
        <v>268</v>
      </c>
      <c r="B61" s="503">
        <v>2007.392135503975</v>
      </c>
      <c r="C61" s="504">
        <f>((2654.0104+1065.8306)/2.46527414835165)*1.00285171102662</f>
        <v>1513.1984059830597</v>
      </c>
      <c r="D61" s="505">
        <v>200.22996797874163</v>
      </c>
      <c r="E61" s="505">
        <v>293.96372086305854</v>
      </c>
      <c r="F61" s="505">
        <v>173.46522548518496</v>
      </c>
      <c r="G61" s="504">
        <v>288.1966426998731</v>
      </c>
      <c r="H61" s="506">
        <f>(G61/(F61+B61)*100)+0.11</f>
        <v>13.32483228821335</v>
      </c>
      <c r="I61" s="504">
        <v>66597.40667332572</v>
      </c>
      <c r="J61" s="504">
        <v>28075.98918800973</v>
      </c>
      <c r="K61" s="507">
        <f>(B61/I61*100)</f>
        <v>3.014219675776048</v>
      </c>
      <c r="L61" s="507">
        <f>(B61/J61*100)</f>
        <v>7.149853642062455</v>
      </c>
      <c r="M61" s="508">
        <f>(B61-E61)/8782.7*1000000</f>
        <v>195091.30616335708</v>
      </c>
      <c r="N61" s="509" t="s">
        <v>269</v>
      </c>
    </row>
    <row r="62" spans="1:14" ht="16.5" customHeight="1" thickTop="1">
      <c r="A62" s="510" t="s">
        <v>377</v>
      </c>
      <c r="B62" s="487"/>
      <c r="C62" s="487"/>
      <c r="D62" s="487"/>
      <c r="E62" s="487"/>
      <c r="F62" s="487"/>
      <c r="H62" s="299"/>
      <c r="I62" s="298"/>
      <c r="J62" s="298"/>
      <c r="K62" s="511"/>
      <c r="L62" s="298"/>
      <c r="M62" s="298"/>
      <c r="N62" s="512" t="s">
        <v>378</v>
      </c>
    </row>
    <row r="63" spans="1:14" ht="12.75" customHeight="1">
      <c r="A63" s="510" t="s">
        <v>379</v>
      </c>
      <c r="B63" s="487"/>
      <c r="C63" s="487"/>
      <c r="D63" s="487"/>
      <c r="E63" s="487"/>
      <c r="F63" s="487"/>
      <c r="H63" s="299"/>
      <c r="I63" s="298"/>
      <c r="J63" s="298"/>
      <c r="K63" s="511"/>
      <c r="L63" s="298"/>
      <c r="M63" s="298"/>
      <c r="N63" s="512" t="s">
        <v>380</v>
      </c>
    </row>
    <row r="64" spans="1:14" ht="12.75">
      <c r="A64" s="510" t="s">
        <v>381</v>
      </c>
      <c r="B64" s="487"/>
      <c r="C64" s="487"/>
      <c r="D64" s="487"/>
      <c r="E64" s="487"/>
      <c r="F64" s="487"/>
      <c r="H64" s="299"/>
      <c r="I64" s="299"/>
      <c r="J64" s="298"/>
      <c r="K64" s="511"/>
      <c r="L64" s="298"/>
      <c r="M64" s="298"/>
      <c r="N64" s="512" t="s">
        <v>382</v>
      </c>
    </row>
    <row r="65" spans="1:14" ht="12.75">
      <c r="A65" s="510" t="s">
        <v>383</v>
      </c>
      <c r="B65" s="487"/>
      <c r="C65" s="487"/>
      <c r="D65" s="487"/>
      <c r="E65" s="487"/>
      <c r="F65" s="487"/>
      <c r="H65" s="299"/>
      <c r="I65" s="299"/>
      <c r="J65" s="298"/>
      <c r="K65" s="511"/>
      <c r="L65" s="298"/>
      <c r="M65" s="298"/>
      <c r="N65" s="512" t="s">
        <v>384</v>
      </c>
    </row>
    <row r="66" spans="1:14" ht="12.75">
      <c r="A66" s="510" t="s">
        <v>385</v>
      </c>
      <c r="B66" s="487"/>
      <c r="C66" s="487"/>
      <c r="D66" s="487"/>
      <c r="E66" s="487"/>
      <c r="F66" s="487"/>
      <c r="H66" s="299"/>
      <c r="I66" s="299"/>
      <c r="J66" s="299"/>
      <c r="K66" s="513"/>
      <c r="L66" s="299"/>
      <c r="M66" s="299"/>
      <c r="N66" s="512" t="s">
        <v>386</v>
      </c>
    </row>
    <row r="67" spans="1:14" ht="12.75">
      <c r="A67" s="510" t="s">
        <v>387</v>
      </c>
      <c r="B67" s="487"/>
      <c r="C67" s="487"/>
      <c r="D67" s="487"/>
      <c r="E67" s="487"/>
      <c r="F67" s="487"/>
      <c r="H67" s="299"/>
      <c r="I67" s="298"/>
      <c r="J67" s="298"/>
      <c r="K67" s="511"/>
      <c r="L67" s="298"/>
      <c r="M67" s="298"/>
      <c r="N67" s="512" t="s">
        <v>388</v>
      </c>
    </row>
    <row r="68" spans="8:14" ht="12.75">
      <c r="H68" s="299"/>
      <c r="I68" s="299"/>
      <c r="J68" s="299"/>
      <c r="K68" s="513"/>
      <c r="L68" s="299"/>
      <c r="M68" s="299"/>
      <c r="N68" s="514" t="s">
        <v>389</v>
      </c>
    </row>
    <row r="69" ht="6" customHeight="1"/>
    <row r="71" spans="4:8" ht="12.75">
      <c r="D71" s="1">
        <v>1999</v>
      </c>
      <c r="E71" s="1">
        <v>1998</v>
      </c>
      <c r="H71" s="515">
        <v>221.7032967032967</v>
      </c>
    </row>
    <row r="72" spans="4:8" ht="12.75">
      <c r="D72" s="1">
        <v>2.46527414835165</v>
      </c>
      <c r="E72" s="1">
        <v>2.33675274725275</v>
      </c>
      <c r="H72" s="515">
        <v>100</v>
      </c>
    </row>
    <row r="73" spans="3:8" ht="12.75">
      <c r="C73" s="1" t="s">
        <v>390</v>
      </c>
      <c r="D73" s="1">
        <v>2.45826389010989</v>
      </c>
      <c r="H73" s="515">
        <v>2.217032967032967</v>
      </c>
    </row>
    <row r="74" ht="12.75">
      <c r="D74" s="1">
        <f>D72/D73</f>
        <v>1.0028517110266169</v>
      </c>
    </row>
    <row r="75" ht="12.75">
      <c r="D75" s="516">
        <v>1.0028517110266169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B1">
      <selection activeCell="B16" sqref="B16"/>
    </sheetView>
  </sheetViews>
  <sheetFormatPr defaultColWidth="9.140625" defaultRowHeight="12.75"/>
  <cols>
    <col min="1" max="1" width="5.140625" style="523" customWidth="1"/>
    <col min="2" max="2" width="23.8515625" style="523" customWidth="1"/>
    <col min="3" max="6" width="9.421875" style="523" customWidth="1"/>
    <col min="7" max="7" width="8.8515625" style="523" customWidth="1"/>
    <col min="8" max="8" width="8.421875" style="523" customWidth="1"/>
    <col min="9" max="10" width="10.00390625" style="523" customWidth="1"/>
    <col min="11" max="11" width="8.00390625" style="523" customWidth="1"/>
    <col min="12" max="12" width="7.421875" style="523" customWidth="1"/>
    <col min="13" max="14" width="8.140625" style="523" customWidth="1"/>
    <col min="15" max="16" width="7.140625" style="523" customWidth="1"/>
    <col min="17" max="17" width="34.00390625" style="523" customWidth="1"/>
    <col min="18" max="18" width="4.8515625" style="523" customWidth="1"/>
    <col min="19" max="16384" width="9.140625" style="523" customWidth="1"/>
  </cols>
  <sheetData>
    <row r="1" spans="1:18" s="689" customFormat="1" ht="18.75">
      <c r="A1" s="517" t="s">
        <v>488</v>
      </c>
      <c r="Q1" s="690" t="s">
        <v>490</v>
      </c>
      <c r="R1" s="691" t="s">
        <v>394</v>
      </c>
    </row>
    <row r="2" spans="1:18" s="689" customFormat="1" ht="15" customHeight="1">
      <c r="A2" s="692"/>
      <c r="B2" s="689" t="s">
        <v>489</v>
      </c>
      <c r="R2" s="691" t="s">
        <v>395</v>
      </c>
    </row>
    <row r="3" spans="1:18" ht="15" customHeight="1">
      <c r="A3" s="525" t="s">
        <v>396</v>
      </c>
      <c r="B3" s="526"/>
      <c r="C3" s="526"/>
      <c r="D3" s="526"/>
      <c r="E3" s="526"/>
      <c r="F3" s="526"/>
      <c r="G3" s="526"/>
      <c r="H3" s="526"/>
      <c r="I3" s="526"/>
      <c r="J3" s="526"/>
      <c r="K3" s="527"/>
      <c r="L3" s="527"/>
      <c r="M3" s="527"/>
      <c r="N3" s="527"/>
      <c r="O3" s="527"/>
      <c r="P3" s="527"/>
      <c r="Q3" s="527"/>
      <c r="R3" s="528" t="s">
        <v>397</v>
      </c>
    </row>
    <row r="4" spans="1:18" ht="15" thickBot="1">
      <c r="A4" s="529" t="s">
        <v>43</v>
      </c>
      <c r="B4" s="530"/>
      <c r="C4" s="530"/>
      <c r="D4" s="530"/>
      <c r="E4" s="530"/>
      <c r="F4" s="530"/>
      <c r="G4" s="530"/>
      <c r="H4" s="530"/>
      <c r="I4" s="531"/>
      <c r="J4" s="530"/>
      <c r="K4" s="532"/>
      <c r="L4" s="532"/>
      <c r="M4" s="530"/>
      <c r="N4" s="530"/>
      <c r="O4" s="530"/>
      <c r="P4" s="530"/>
      <c r="Q4" s="530"/>
      <c r="R4" s="530"/>
    </row>
    <row r="5" spans="1:18" s="542" customFormat="1" ht="21" customHeight="1" thickTop="1">
      <c r="A5" s="533"/>
      <c r="B5" s="534"/>
      <c r="C5" s="535" t="s">
        <v>398</v>
      </c>
      <c r="D5" s="536"/>
      <c r="E5" s="536"/>
      <c r="F5" s="537"/>
      <c r="G5" s="538" t="s">
        <v>399</v>
      </c>
      <c r="H5" s="536"/>
      <c r="I5" s="311"/>
      <c r="J5" s="536"/>
      <c r="K5" s="311"/>
      <c r="L5" s="536"/>
      <c r="M5" s="536"/>
      <c r="N5" s="536"/>
      <c r="O5" s="536"/>
      <c r="P5" s="539"/>
      <c r="Q5" s="540"/>
      <c r="R5" s="541"/>
    </row>
    <row r="6" spans="1:18" s="554" customFormat="1" ht="21" customHeight="1">
      <c r="A6" s="543"/>
      <c r="B6" s="544"/>
      <c r="C6" s="545" t="s">
        <v>400</v>
      </c>
      <c r="D6" s="546"/>
      <c r="E6" s="546"/>
      <c r="F6" s="547"/>
      <c r="G6" s="548" t="s">
        <v>401</v>
      </c>
      <c r="H6" s="549"/>
      <c r="I6" s="550"/>
      <c r="J6" s="549"/>
      <c r="K6" s="550"/>
      <c r="L6" s="549"/>
      <c r="M6" s="549"/>
      <c r="N6" s="549"/>
      <c r="O6" s="549"/>
      <c r="P6" s="551"/>
      <c r="Q6" s="552"/>
      <c r="R6" s="553"/>
    </row>
    <row r="7" spans="1:18" s="566" customFormat="1" ht="21" customHeight="1">
      <c r="A7" s="555"/>
      <c r="B7" s="556"/>
      <c r="C7" s="557" t="s">
        <v>402</v>
      </c>
      <c r="D7" s="558"/>
      <c r="E7" s="559" t="s">
        <v>403</v>
      </c>
      <c r="F7" s="560"/>
      <c r="G7" s="557" t="s">
        <v>404</v>
      </c>
      <c r="H7" s="561"/>
      <c r="I7" s="557" t="s">
        <v>405</v>
      </c>
      <c r="J7" s="561"/>
      <c r="K7" s="557" t="s">
        <v>185</v>
      </c>
      <c r="L7" s="561"/>
      <c r="M7" s="562" t="s">
        <v>406</v>
      </c>
      <c r="N7" s="561"/>
      <c r="O7" s="563" t="s">
        <v>407</v>
      </c>
      <c r="P7" s="558"/>
      <c r="Q7" s="564"/>
      <c r="R7" s="565"/>
    </row>
    <row r="8" spans="1:18" ht="21" customHeight="1">
      <c r="A8" s="567" t="s">
        <v>12</v>
      </c>
      <c r="B8" s="568" t="s">
        <v>408</v>
      </c>
      <c r="C8" s="569"/>
      <c r="D8" s="570"/>
      <c r="E8" s="571" t="s">
        <v>193</v>
      </c>
      <c r="F8" s="570"/>
      <c r="H8" s="570"/>
      <c r="I8" s="571" t="s">
        <v>409</v>
      </c>
      <c r="J8" s="572"/>
      <c r="K8" s="573"/>
      <c r="L8" s="574"/>
      <c r="M8" s="572" t="s">
        <v>410</v>
      </c>
      <c r="N8" s="570"/>
      <c r="O8" s="572" t="s">
        <v>411</v>
      </c>
      <c r="P8" s="570"/>
      <c r="Q8" s="575" t="s">
        <v>412</v>
      </c>
      <c r="R8" s="576" t="s">
        <v>13</v>
      </c>
    </row>
    <row r="9" spans="1:18" ht="21" customHeight="1">
      <c r="A9" s="577"/>
      <c r="B9" s="578"/>
      <c r="C9" s="579" t="s">
        <v>413</v>
      </c>
      <c r="D9" s="580"/>
      <c r="E9" s="545" t="s">
        <v>180</v>
      </c>
      <c r="F9" s="579"/>
      <c r="G9" s="581" t="s">
        <v>414</v>
      </c>
      <c r="H9" s="580"/>
      <c r="I9" s="581" t="s">
        <v>180</v>
      </c>
      <c r="J9" s="580"/>
      <c r="K9" s="581" t="s">
        <v>196</v>
      </c>
      <c r="L9" s="580"/>
      <c r="M9" s="579" t="s">
        <v>415</v>
      </c>
      <c r="N9" s="580"/>
      <c r="O9" s="579" t="s">
        <v>416</v>
      </c>
      <c r="P9" s="580"/>
      <c r="Q9" s="552"/>
      <c r="R9" s="553"/>
    </row>
    <row r="10" spans="1:18" s="542" customFormat="1" ht="21" customHeight="1">
      <c r="A10" s="582"/>
      <c r="B10" s="583"/>
      <c r="C10" s="584" t="s">
        <v>67</v>
      </c>
      <c r="D10" s="585" t="s">
        <v>417</v>
      </c>
      <c r="E10" s="586" t="s">
        <v>67</v>
      </c>
      <c r="F10" s="587" t="s">
        <v>417</v>
      </c>
      <c r="G10" s="586" t="s">
        <v>67</v>
      </c>
      <c r="H10" s="587" t="s">
        <v>417</v>
      </c>
      <c r="I10" s="586" t="s">
        <v>67</v>
      </c>
      <c r="J10" s="587" t="s">
        <v>417</v>
      </c>
      <c r="K10" s="586" t="s">
        <v>67</v>
      </c>
      <c r="L10" s="587" t="s">
        <v>417</v>
      </c>
      <c r="M10" s="586" t="s">
        <v>67</v>
      </c>
      <c r="N10" s="587" t="s">
        <v>417</v>
      </c>
      <c r="O10" s="588" t="s">
        <v>67</v>
      </c>
      <c r="P10" s="585" t="s">
        <v>417</v>
      </c>
      <c r="Q10" s="589"/>
      <c r="R10" s="590"/>
    </row>
    <row r="11" spans="1:18" s="554" customFormat="1" ht="21" customHeight="1">
      <c r="A11" s="591"/>
      <c r="B11" s="592"/>
      <c r="C11" s="593" t="s">
        <v>6</v>
      </c>
      <c r="D11" s="594" t="s">
        <v>418</v>
      </c>
      <c r="E11" s="593" t="s">
        <v>6</v>
      </c>
      <c r="F11" s="594" t="s">
        <v>418</v>
      </c>
      <c r="G11" s="595" t="s">
        <v>6</v>
      </c>
      <c r="H11" s="596" t="s">
        <v>418</v>
      </c>
      <c r="I11" s="595" t="s">
        <v>6</v>
      </c>
      <c r="J11" s="596" t="s">
        <v>418</v>
      </c>
      <c r="K11" s="595" t="s">
        <v>6</v>
      </c>
      <c r="L11" s="596" t="s">
        <v>418</v>
      </c>
      <c r="M11" s="593" t="s">
        <v>6</v>
      </c>
      <c r="N11" s="597" t="s">
        <v>418</v>
      </c>
      <c r="O11" s="593" t="s">
        <v>6</v>
      </c>
      <c r="P11" s="598" t="s">
        <v>418</v>
      </c>
      <c r="Q11" s="599"/>
      <c r="R11" s="600"/>
    </row>
    <row r="12" spans="1:18" ht="22.5" customHeight="1">
      <c r="A12" s="601" t="s">
        <v>419</v>
      </c>
      <c r="B12" s="602" t="s">
        <v>183</v>
      </c>
      <c r="C12" s="603">
        <v>347.3</v>
      </c>
      <c r="D12" s="604">
        <v>234.5434446359328</v>
      </c>
      <c r="E12" s="605">
        <v>83.92169</v>
      </c>
      <c r="F12" s="605">
        <v>80.0791</v>
      </c>
      <c r="G12" s="606">
        <v>11794.39</v>
      </c>
      <c r="H12" s="607">
        <v>10730.89</v>
      </c>
      <c r="I12" s="608">
        <v>12854.31</v>
      </c>
      <c r="J12" s="608">
        <v>11484.28</v>
      </c>
      <c r="K12" s="608">
        <v>8883.32</v>
      </c>
      <c r="L12" s="608">
        <v>7949.65</v>
      </c>
      <c r="M12" s="608">
        <v>3236.62</v>
      </c>
      <c r="N12" s="608">
        <v>2869.57</v>
      </c>
      <c r="O12" s="608">
        <v>734.37</v>
      </c>
      <c r="P12" s="608">
        <v>665.06</v>
      </c>
      <c r="Q12" s="609" t="s">
        <v>420</v>
      </c>
      <c r="R12" s="610" t="s">
        <v>419</v>
      </c>
    </row>
    <row r="13" spans="1:18" s="603" customFormat="1" ht="21" customHeight="1">
      <c r="A13" s="611" t="s">
        <v>421</v>
      </c>
      <c r="B13" s="612" t="s">
        <v>422</v>
      </c>
      <c r="C13" s="523"/>
      <c r="D13" s="613"/>
      <c r="E13" s="614"/>
      <c r="F13" s="615"/>
      <c r="G13" s="616"/>
      <c r="H13" s="616"/>
      <c r="I13" s="617"/>
      <c r="J13" s="616"/>
      <c r="K13" s="616"/>
      <c r="L13" s="616"/>
      <c r="M13" s="616"/>
      <c r="N13" s="616"/>
      <c r="O13" s="616"/>
      <c r="P13" s="618"/>
      <c r="Q13" s="619" t="s">
        <v>423</v>
      </c>
      <c r="R13" s="620" t="s">
        <v>421</v>
      </c>
    </row>
    <row r="14" spans="1:18" ht="12.75" customHeight="1">
      <c r="A14" s="611" t="s">
        <v>424</v>
      </c>
      <c r="B14" s="621" t="s">
        <v>425</v>
      </c>
      <c r="D14" s="613"/>
      <c r="E14" s="622"/>
      <c r="F14" s="623"/>
      <c r="G14" s="624"/>
      <c r="H14" s="625"/>
      <c r="I14" s="617"/>
      <c r="J14" s="617"/>
      <c r="K14" s="625"/>
      <c r="L14" s="625"/>
      <c r="M14" s="625"/>
      <c r="N14" s="625"/>
      <c r="O14" s="625"/>
      <c r="P14" s="626"/>
      <c r="Q14" s="619" t="s">
        <v>426</v>
      </c>
      <c r="R14" s="627" t="s">
        <v>424</v>
      </c>
    </row>
    <row r="15" spans="1:18" ht="12.75">
      <c r="A15" s="628"/>
      <c r="B15" s="621" t="s">
        <v>427</v>
      </c>
      <c r="C15" s="613">
        <v>30.973962587006962</v>
      </c>
      <c r="D15" s="613">
        <v>16.159383886255924</v>
      </c>
      <c r="E15" s="629">
        <v>3.15605</v>
      </c>
      <c r="F15" s="630">
        <v>3.12958</v>
      </c>
      <c r="G15" s="631">
        <v>79.46</v>
      </c>
      <c r="H15" s="617">
        <v>70.02</v>
      </c>
      <c r="I15" s="617">
        <v>92.6</v>
      </c>
      <c r="J15" s="617">
        <v>81.03</v>
      </c>
      <c r="K15" s="617">
        <v>51.14</v>
      </c>
      <c r="L15" s="617">
        <v>40.02</v>
      </c>
      <c r="M15" s="617">
        <v>28.38</v>
      </c>
      <c r="N15" s="617">
        <v>28.01</v>
      </c>
      <c r="O15" s="617">
        <v>13.08</v>
      </c>
      <c r="P15" s="632">
        <v>13</v>
      </c>
      <c r="Q15" s="633" t="s">
        <v>428</v>
      </c>
      <c r="R15" s="634"/>
    </row>
    <row r="16" spans="1:18" ht="21" customHeight="1">
      <c r="A16" s="611" t="s">
        <v>429</v>
      </c>
      <c r="B16" s="612" t="s">
        <v>430</v>
      </c>
      <c r="C16" s="613"/>
      <c r="D16" s="613"/>
      <c r="E16" s="635"/>
      <c r="F16" s="636"/>
      <c r="G16" s="637"/>
      <c r="H16" s="637"/>
      <c r="I16" s="617"/>
      <c r="J16" s="617"/>
      <c r="K16" s="637"/>
      <c r="L16" s="637"/>
      <c r="M16" s="637"/>
      <c r="N16" s="637"/>
      <c r="O16" s="637"/>
      <c r="P16" s="637"/>
      <c r="Q16" s="638" t="s">
        <v>431</v>
      </c>
      <c r="R16" s="627" t="s">
        <v>432</v>
      </c>
    </row>
    <row r="17" spans="1:18" ht="12.75" customHeight="1">
      <c r="A17" s="611">
        <v>16</v>
      </c>
      <c r="B17" s="621" t="s">
        <v>433</v>
      </c>
      <c r="C17" s="613">
        <v>52.129246519721576</v>
      </c>
      <c r="D17" s="613">
        <v>39.532598018095655</v>
      </c>
      <c r="E17" s="629">
        <v>7.06482</v>
      </c>
      <c r="F17" s="630">
        <v>7.04034</v>
      </c>
      <c r="G17" s="631">
        <v>85.74</v>
      </c>
      <c r="H17" s="617">
        <v>83.02</v>
      </c>
      <c r="I17" s="617">
        <v>130.86</v>
      </c>
      <c r="J17" s="617">
        <v>125.42</v>
      </c>
      <c r="K17" s="617">
        <v>108.14</v>
      </c>
      <c r="L17" s="617">
        <v>102.7</v>
      </c>
      <c r="M17" s="639">
        <v>17.04</v>
      </c>
      <c r="N17" s="639">
        <v>17.04</v>
      </c>
      <c r="O17" s="639">
        <v>5.68</v>
      </c>
      <c r="P17" s="640">
        <v>5.68</v>
      </c>
      <c r="Q17" s="641" t="s">
        <v>434</v>
      </c>
      <c r="R17" s="627">
        <v>16</v>
      </c>
    </row>
    <row r="18" spans="1:18" ht="21" customHeight="1">
      <c r="A18" s="642" t="s">
        <v>435</v>
      </c>
      <c r="B18" s="612" t="s">
        <v>436</v>
      </c>
      <c r="C18" s="613"/>
      <c r="D18" s="613"/>
      <c r="E18" s="635"/>
      <c r="F18" s="636"/>
      <c r="G18" s="637"/>
      <c r="H18" s="637"/>
      <c r="I18" s="617"/>
      <c r="J18" s="617"/>
      <c r="K18" s="637"/>
      <c r="L18" s="637"/>
      <c r="M18" s="637"/>
      <c r="N18" s="637"/>
      <c r="O18" s="637"/>
      <c r="P18" s="643"/>
      <c r="Q18" s="641" t="s">
        <v>437</v>
      </c>
      <c r="R18" s="644" t="s">
        <v>435</v>
      </c>
    </row>
    <row r="19" spans="1:18" ht="12.75" customHeight="1">
      <c r="A19" s="642" t="s">
        <v>438</v>
      </c>
      <c r="B19" s="612" t="s">
        <v>439</v>
      </c>
      <c r="C19" s="613"/>
      <c r="D19" s="613"/>
      <c r="E19" s="622"/>
      <c r="F19" s="623"/>
      <c r="G19" s="624"/>
      <c r="H19" s="625"/>
      <c r="I19" s="617"/>
      <c r="J19" s="617"/>
      <c r="K19" s="625"/>
      <c r="L19" s="625"/>
      <c r="M19" s="625"/>
      <c r="N19" s="625"/>
      <c r="O19" s="625"/>
      <c r="P19" s="626"/>
      <c r="Q19" s="619" t="s">
        <v>440</v>
      </c>
      <c r="R19" s="644" t="s">
        <v>438</v>
      </c>
    </row>
    <row r="20" spans="1:18" ht="12.75">
      <c r="A20" s="642" t="s">
        <v>441</v>
      </c>
      <c r="B20" s="612" t="s">
        <v>442</v>
      </c>
      <c r="C20" s="613"/>
      <c r="D20" s="613"/>
      <c r="E20" s="622"/>
      <c r="F20" s="623"/>
      <c r="G20" s="624"/>
      <c r="H20" s="625"/>
      <c r="I20" s="617"/>
      <c r="J20" s="617"/>
      <c r="K20" s="625"/>
      <c r="L20" s="625"/>
      <c r="M20" s="625"/>
      <c r="N20" s="625"/>
      <c r="O20" s="625"/>
      <c r="P20" s="626"/>
      <c r="Q20" s="619" t="s">
        <v>443</v>
      </c>
      <c r="R20" s="644" t="s">
        <v>441</v>
      </c>
    </row>
    <row r="21" spans="1:18" ht="12.75">
      <c r="A21" s="642" t="s">
        <v>444</v>
      </c>
      <c r="B21" s="612" t="s">
        <v>445</v>
      </c>
      <c r="C21" s="613"/>
      <c r="D21" s="613"/>
      <c r="E21" s="635"/>
      <c r="F21" s="636"/>
      <c r="G21" s="637"/>
      <c r="H21" s="637"/>
      <c r="I21" s="617"/>
      <c r="J21" s="617"/>
      <c r="K21" s="637"/>
      <c r="L21" s="637"/>
      <c r="M21" s="637"/>
      <c r="N21" s="637"/>
      <c r="O21" s="637"/>
      <c r="P21" s="643"/>
      <c r="Q21" s="619" t="s">
        <v>446</v>
      </c>
      <c r="R21" s="644" t="s">
        <v>444</v>
      </c>
    </row>
    <row r="22" spans="1:18" ht="11.25" customHeight="1">
      <c r="A22" s="645"/>
      <c r="B22" s="612"/>
      <c r="C22" s="613">
        <v>75.80064240139211</v>
      </c>
      <c r="D22" s="613">
        <v>39.54573244291254</v>
      </c>
      <c r="E22" s="629">
        <v>2.18347</v>
      </c>
      <c r="F22" s="630">
        <v>2.11499</v>
      </c>
      <c r="G22" s="631">
        <v>85.64</v>
      </c>
      <c r="H22" s="617">
        <v>53.4</v>
      </c>
      <c r="I22" s="617">
        <v>108.1</v>
      </c>
      <c r="J22" s="617">
        <v>68.24</v>
      </c>
      <c r="K22" s="617">
        <v>64.02</v>
      </c>
      <c r="L22" s="617">
        <v>47.4</v>
      </c>
      <c r="M22" s="617">
        <v>43.08</v>
      </c>
      <c r="N22" s="617">
        <v>19.84</v>
      </c>
      <c r="O22" s="617">
        <v>1</v>
      </c>
      <c r="P22" s="632">
        <v>1</v>
      </c>
      <c r="Q22" s="619" t="s">
        <v>447</v>
      </c>
      <c r="R22" s="646"/>
    </row>
    <row r="23" spans="1:18" ht="21" customHeight="1">
      <c r="A23" s="611" t="s">
        <v>448</v>
      </c>
      <c r="B23" s="612" t="s">
        <v>449</v>
      </c>
      <c r="C23" s="613"/>
      <c r="D23" s="613"/>
      <c r="E23" s="635"/>
      <c r="F23" s="636"/>
      <c r="G23" s="637"/>
      <c r="H23" s="637"/>
      <c r="I23" s="617"/>
      <c r="J23" s="617"/>
      <c r="K23" s="637"/>
      <c r="L23" s="637"/>
      <c r="M23" s="637"/>
      <c r="N23" s="637"/>
      <c r="O23" s="637"/>
      <c r="P23" s="643"/>
      <c r="Q23" s="641" t="s">
        <v>450</v>
      </c>
      <c r="R23" s="620" t="s">
        <v>448</v>
      </c>
    </row>
    <row r="24" spans="1:18" ht="12.75" customHeight="1">
      <c r="A24" s="628"/>
      <c r="B24" s="621" t="s">
        <v>451</v>
      </c>
      <c r="C24" s="613">
        <v>21.505807134570766</v>
      </c>
      <c r="D24" s="613">
        <v>19.222735889702715</v>
      </c>
      <c r="E24" s="629">
        <v>11.4766</v>
      </c>
      <c r="F24" s="630">
        <v>10.91891</v>
      </c>
      <c r="G24" s="631">
        <v>1258.67</v>
      </c>
      <c r="H24" s="617">
        <v>1164.66</v>
      </c>
      <c r="I24" s="617">
        <v>1406.53</v>
      </c>
      <c r="J24" s="617">
        <v>1263.28</v>
      </c>
      <c r="K24" s="617">
        <v>880.85</v>
      </c>
      <c r="L24" s="617">
        <v>780.01</v>
      </c>
      <c r="M24" s="617">
        <v>364.92</v>
      </c>
      <c r="N24" s="617">
        <v>330.19</v>
      </c>
      <c r="O24" s="617">
        <v>160.76</v>
      </c>
      <c r="P24" s="632">
        <v>153.08</v>
      </c>
      <c r="Q24" s="619" t="s">
        <v>452</v>
      </c>
      <c r="R24" s="634"/>
    </row>
    <row r="25" spans="1:18" ht="21" customHeight="1">
      <c r="A25" s="611" t="s">
        <v>453</v>
      </c>
      <c r="B25" s="621" t="s">
        <v>454</v>
      </c>
      <c r="C25" s="613">
        <v>20.145011600928076</v>
      </c>
      <c r="D25" s="613">
        <v>14.42361912968548</v>
      </c>
      <c r="E25" s="629">
        <v>3.43997</v>
      </c>
      <c r="F25" s="630">
        <v>3.15277</v>
      </c>
      <c r="G25" s="631">
        <v>148.17</v>
      </c>
      <c r="H25" s="617">
        <v>119.45</v>
      </c>
      <c r="I25" s="617">
        <v>207.37</v>
      </c>
      <c r="J25" s="617">
        <v>178.65</v>
      </c>
      <c r="K25" s="617">
        <v>120.48</v>
      </c>
      <c r="L25" s="617">
        <v>98.94</v>
      </c>
      <c r="M25" s="617">
        <v>86.58</v>
      </c>
      <c r="N25" s="617">
        <v>79.4</v>
      </c>
      <c r="O25" s="617">
        <v>0.31</v>
      </c>
      <c r="P25" s="632">
        <v>0.31</v>
      </c>
      <c r="Q25" s="633" t="s">
        <v>455</v>
      </c>
      <c r="R25" s="627" t="s">
        <v>453</v>
      </c>
    </row>
    <row r="26" spans="1:18" ht="21" customHeight="1">
      <c r="A26" s="611" t="s">
        <v>456</v>
      </c>
      <c r="B26" s="612" t="s">
        <v>457</v>
      </c>
      <c r="C26" s="613">
        <v>49.405640951276105</v>
      </c>
      <c r="D26" s="613">
        <v>25.339336492890997</v>
      </c>
      <c r="E26" s="629">
        <v>5.66337</v>
      </c>
      <c r="F26" s="630">
        <v>5.61103</v>
      </c>
      <c r="G26" s="631">
        <v>207.64</v>
      </c>
      <c r="H26" s="617">
        <v>186.66</v>
      </c>
      <c r="I26" s="617">
        <v>335.65</v>
      </c>
      <c r="J26" s="617">
        <v>302.91</v>
      </c>
      <c r="K26" s="617">
        <v>131.07</v>
      </c>
      <c r="L26" s="617">
        <v>118.16</v>
      </c>
      <c r="M26" s="617">
        <v>109.42</v>
      </c>
      <c r="N26" s="617">
        <v>103.54</v>
      </c>
      <c r="O26" s="617">
        <v>95.16</v>
      </c>
      <c r="P26" s="632">
        <v>81.21</v>
      </c>
      <c r="Q26" s="641" t="s">
        <v>458</v>
      </c>
      <c r="R26" s="627" t="s">
        <v>456</v>
      </c>
    </row>
    <row r="27" spans="1:18" ht="21" customHeight="1">
      <c r="A27" s="611" t="s">
        <v>459</v>
      </c>
      <c r="B27" s="621" t="s">
        <v>460</v>
      </c>
      <c r="C27" s="613"/>
      <c r="D27" s="613"/>
      <c r="E27" s="635"/>
      <c r="F27" s="636"/>
      <c r="G27" s="637"/>
      <c r="H27" s="637"/>
      <c r="I27" s="617"/>
      <c r="J27" s="617"/>
      <c r="K27" s="637"/>
      <c r="L27" s="637"/>
      <c r="M27" s="637"/>
      <c r="N27" s="637"/>
      <c r="O27" s="637"/>
      <c r="P27" s="643"/>
      <c r="Q27" s="641" t="s">
        <v>461</v>
      </c>
      <c r="R27" s="620" t="s">
        <v>459</v>
      </c>
    </row>
    <row r="28" spans="1:18" ht="12.75" customHeight="1">
      <c r="A28" s="628"/>
      <c r="B28" s="621" t="s">
        <v>462</v>
      </c>
      <c r="C28" s="613">
        <v>32.78701363109049</v>
      </c>
      <c r="D28" s="613">
        <v>25.560601034037056</v>
      </c>
      <c r="E28" s="629">
        <v>13.78437</v>
      </c>
      <c r="F28" s="630">
        <v>13.62672</v>
      </c>
      <c r="G28" s="631">
        <v>956.21</v>
      </c>
      <c r="H28" s="617">
        <v>902.07</v>
      </c>
      <c r="I28" s="617">
        <v>1024.72</v>
      </c>
      <c r="J28" s="617">
        <v>960.62</v>
      </c>
      <c r="K28" s="617">
        <v>629.02</v>
      </c>
      <c r="L28" s="617">
        <v>589.88</v>
      </c>
      <c r="M28" s="617">
        <v>359.3</v>
      </c>
      <c r="N28" s="617">
        <v>343</v>
      </c>
      <c r="O28" s="617">
        <v>36.4</v>
      </c>
      <c r="P28" s="632">
        <v>27.74</v>
      </c>
      <c r="Q28" s="619" t="s">
        <v>463</v>
      </c>
      <c r="R28" s="634"/>
    </row>
    <row r="29" spans="1:18" ht="21" customHeight="1">
      <c r="A29" s="611" t="s">
        <v>464</v>
      </c>
      <c r="B29" s="621" t="s">
        <v>465</v>
      </c>
      <c r="C29" s="613"/>
      <c r="D29" s="613"/>
      <c r="E29" s="635"/>
      <c r="F29" s="636"/>
      <c r="G29" s="637"/>
      <c r="H29" s="637"/>
      <c r="I29" s="617"/>
      <c r="J29" s="617"/>
      <c r="K29" s="637"/>
      <c r="L29" s="637"/>
      <c r="M29" s="637"/>
      <c r="N29" s="637"/>
      <c r="O29" s="637"/>
      <c r="P29" s="643"/>
      <c r="Q29" s="633" t="s">
        <v>466</v>
      </c>
      <c r="R29" s="620" t="s">
        <v>464</v>
      </c>
    </row>
    <row r="30" spans="1:18" ht="12.75" customHeight="1">
      <c r="A30" s="628"/>
      <c r="B30" s="621" t="s">
        <v>467</v>
      </c>
      <c r="C30" s="613">
        <v>9.624279292343388</v>
      </c>
      <c r="D30" s="613">
        <v>6.016576906505817</v>
      </c>
      <c r="E30" s="629">
        <v>2.08437</v>
      </c>
      <c r="F30" s="630">
        <v>1.79038</v>
      </c>
      <c r="G30" s="631">
        <v>393.15</v>
      </c>
      <c r="H30" s="617">
        <v>350.58</v>
      </c>
      <c r="I30" s="617">
        <v>438.08</v>
      </c>
      <c r="J30" s="617">
        <v>390</v>
      </c>
      <c r="K30" s="617">
        <v>294.6</v>
      </c>
      <c r="L30" s="617">
        <v>270.97</v>
      </c>
      <c r="M30" s="617">
        <v>105.51</v>
      </c>
      <c r="N30" s="617">
        <v>85.81</v>
      </c>
      <c r="O30" s="617">
        <v>37.97</v>
      </c>
      <c r="P30" s="632">
        <v>33.22</v>
      </c>
      <c r="Q30" s="633" t="s">
        <v>468</v>
      </c>
      <c r="R30" s="634"/>
    </row>
    <row r="31" spans="1:18" ht="21" customHeight="1">
      <c r="A31" s="611" t="s">
        <v>469</v>
      </c>
      <c r="B31" s="621" t="s">
        <v>470</v>
      </c>
      <c r="C31" s="613">
        <v>12.037651682134571</v>
      </c>
      <c r="D31" s="613">
        <v>10.29132701421801</v>
      </c>
      <c r="E31" s="629">
        <v>6.37642</v>
      </c>
      <c r="F31" s="630">
        <v>5.76713</v>
      </c>
      <c r="G31" s="631">
        <v>848.31</v>
      </c>
      <c r="H31" s="617">
        <v>644.71</v>
      </c>
      <c r="I31" s="617">
        <v>973.04</v>
      </c>
      <c r="J31" s="617">
        <v>703.89</v>
      </c>
      <c r="K31" s="617">
        <v>683.23</v>
      </c>
      <c r="L31" s="617">
        <v>502.76</v>
      </c>
      <c r="M31" s="617">
        <v>248.15</v>
      </c>
      <c r="N31" s="617">
        <v>168.62</v>
      </c>
      <c r="O31" s="617">
        <v>41.66</v>
      </c>
      <c r="P31" s="632">
        <v>32.51</v>
      </c>
      <c r="Q31" s="633" t="s">
        <v>471</v>
      </c>
      <c r="R31" s="620" t="s">
        <v>469</v>
      </c>
    </row>
    <row r="32" spans="1:18" ht="21" customHeight="1">
      <c r="A32" s="611" t="s">
        <v>472</v>
      </c>
      <c r="B32" s="621" t="s">
        <v>473</v>
      </c>
      <c r="C32" s="613">
        <v>16.167379060324826</v>
      </c>
      <c r="D32" s="613">
        <v>15.640068935803535</v>
      </c>
      <c r="E32" s="629">
        <v>12.92962</v>
      </c>
      <c r="F32" s="630">
        <v>12.33625</v>
      </c>
      <c r="G32" s="631">
        <v>4298.16</v>
      </c>
      <c r="H32" s="617">
        <v>4054.2</v>
      </c>
      <c r="I32" s="617">
        <v>4530.12</v>
      </c>
      <c r="J32" s="617">
        <v>4228.2</v>
      </c>
      <c r="K32" s="617">
        <v>3416.35</v>
      </c>
      <c r="L32" s="617">
        <v>3243.4</v>
      </c>
      <c r="M32" s="617">
        <v>968.01</v>
      </c>
      <c r="N32" s="617">
        <v>849.8</v>
      </c>
      <c r="O32" s="617">
        <v>145.76</v>
      </c>
      <c r="P32" s="632">
        <v>135</v>
      </c>
      <c r="Q32" s="633" t="s">
        <v>474</v>
      </c>
      <c r="R32" s="620" t="s">
        <v>472</v>
      </c>
    </row>
    <row r="33" spans="1:18" ht="21" customHeight="1">
      <c r="A33" s="611" t="s">
        <v>475</v>
      </c>
      <c r="B33" s="621" t="s">
        <v>476</v>
      </c>
      <c r="C33" s="613"/>
      <c r="D33" s="613"/>
      <c r="E33" s="635"/>
      <c r="F33" s="636"/>
      <c r="G33" s="637"/>
      <c r="H33" s="637"/>
      <c r="I33" s="617"/>
      <c r="J33" s="617"/>
      <c r="K33" s="637"/>
      <c r="L33" s="637"/>
      <c r="M33" s="637"/>
      <c r="N33" s="637"/>
      <c r="O33" s="637"/>
      <c r="P33" s="643"/>
      <c r="Q33" s="641" t="s">
        <v>477</v>
      </c>
      <c r="R33" s="627" t="s">
        <v>475</v>
      </c>
    </row>
    <row r="34" spans="1:18" ht="12.75" customHeight="1">
      <c r="A34" s="628"/>
      <c r="B34" s="621" t="s">
        <v>478</v>
      </c>
      <c r="C34" s="613"/>
      <c r="D34" s="613"/>
      <c r="E34" s="622"/>
      <c r="F34" s="623"/>
      <c r="G34" s="624"/>
      <c r="H34" s="625"/>
      <c r="I34" s="617"/>
      <c r="J34" s="617"/>
      <c r="K34" s="625"/>
      <c r="L34" s="625"/>
      <c r="M34" s="625"/>
      <c r="N34" s="625"/>
      <c r="O34" s="625"/>
      <c r="P34" s="626"/>
      <c r="Q34" s="633" t="s">
        <v>479</v>
      </c>
      <c r="R34" s="647"/>
    </row>
    <row r="35" spans="1:18" ht="12.75">
      <c r="A35" s="628"/>
      <c r="B35" s="621"/>
      <c r="C35" s="613">
        <v>26.743510150812064</v>
      </c>
      <c r="D35" s="613">
        <v>22.811464885825078</v>
      </c>
      <c r="E35" s="629">
        <v>15.76263</v>
      </c>
      <c r="F35" s="630">
        <v>14.591</v>
      </c>
      <c r="G35" s="631">
        <v>3433.24</v>
      </c>
      <c r="H35" s="617">
        <v>3102.12</v>
      </c>
      <c r="I35" s="617">
        <v>3607.24</v>
      </c>
      <c r="J35" s="617">
        <v>3182.04</v>
      </c>
      <c r="K35" s="617">
        <v>2504.42</v>
      </c>
      <c r="L35" s="617">
        <v>2155.41</v>
      </c>
      <c r="M35" s="617">
        <v>906.23</v>
      </c>
      <c r="N35" s="617">
        <v>844.32</v>
      </c>
      <c r="O35" s="617">
        <v>196.59</v>
      </c>
      <c r="P35" s="632">
        <v>182.31</v>
      </c>
      <c r="Q35" s="633" t="s">
        <v>480</v>
      </c>
      <c r="R35" s="648"/>
    </row>
    <row r="36" spans="1:18" ht="6" customHeight="1">
      <c r="A36" s="649"/>
      <c r="B36" s="650"/>
      <c r="C36" s="651"/>
      <c r="D36" s="651"/>
      <c r="E36" s="651"/>
      <c r="F36" s="652"/>
      <c r="G36" s="651"/>
      <c r="H36" s="651"/>
      <c r="I36" s="651"/>
      <c r="J36" s="651"/>
      <c r="K36" s="653"/>
      <c r="L36" s="653"/>
      <c r="M36" s="653"/>
      <c r="N36" s="653"/>
      <c r="O36" s="653"/>
      <c r="P36" s="654"/>
      <c r="Q36" s="655"/>
      <c r="R36" s="656"/>
    </row>
    <row r="37" spans="1:18" ht="14.25" customHeight="1">
      <c r="A37" s="657"/>
      <c r="B37" s="658"/>
      <c r="C37" s="659"/>
      <c r="D37" s="659"/>
      <c r="E37" s="659"/>
      <c r="F37" s="659"/>
      <c r="G37" s="659"/>
      <c r="H37" s="659"/>
      <c r="I37" s="659"/>
      <c r="J37" s="659"/>
      <c r="K37" s="660"/>
      <c r="L37" s="660"/>
      <c r="M37" s="660"/>
      <c r="N37" s="660"/>
      <c r="O37" s="660"/>
      <c r="P37" s="660"/>
      <c r="Q37" s="661"/>
      <c r="R37" s="661"/>
    </row>
    <row r="38" spans="1:18" ht="14.25" customHeight="1">
      <c r="A38" s="657"/>
      <c r="B38" s="658"/>
      <c r="C38" s="659"/>
      <c r="D38" s="659"/>
      <c r="E38" s="659"/>
      <c r="F38" s="659"/>
      <c r="G38" s="659"/>
      <c r="H38" s="659"/>
      <c r="I38" s="659"/>
      <c r="J38" s="659"/>
      <c r="K38" s="660"/>
      <c r="L38" s="660"/>
      <c r="M38" s="660"/>
      <c r="N38" s="660"/>
      <c r="O38" s="660"/>
      <c r="P38" s="660"/>
      <c r="Q38" s="661"/>
      <c r="R38" s="661"/>
    </row>
    <row r="39" spans="1:18" ht="14.25" customHeight="1">
      <c r="A39" s="657"/>
      <c r="B39" s="658"/>
      <c r="C39" s="659"/>
      <c r="D39" s="659"/>
      <c r="E39" s="659"/>
      <c r="F39" s="659"/>
      <c r="G39" s="659"/>
      <c r="H39" s="659"/>
      <c r="I39" s="659"/>
      <c r="J39" s="659"/>
      <c r="K39" s="660"/>
      <c r="L39" s="660"/>
      <c r="M39" s="660"/>
      <c r="N39" s="660"/>
      <c r="O39" s="660"/>
      <c r="P39" s="660"/>
      <c r="Q39" s="661"/>
      <c r="R39" s="661"/>
    </row>
    <row r="40" spans="1:18" ht="14.25" customHeight="1">
      <c r="A40" s="657"/>
      <c r="B40" s="658"/>
      <c r="C40" s="659"/>
      <c r="D40" s="659"/>
      <c r="E40" s="659"/>
      <c r="F40" s="659"/>
      <c r="G40" s="659"/>
      <c r="H40" s="659"/>
      <c r="I40" s="659"/>
      <c r="J40" s="659"/>
      <c r="K40" s="660"/>
      <c r="L40" s="660"/>
      <c r="M40" s="660"/>
      <c r="N40" s="660"/>
      <c r="O40" s="660"/>
      <c r="P40" s="660"/>
      <c r="Q40" s="661"/>
      <c r="R40" s="661"/>
    </row>
    <row r="41" spans="1:18" ht="14.25" customHeight="1">
      <c r="A41" s="657"/>
      <c r="B41" s="658"/>
      <c r="C41" s="659"/>
      <c r="D41" s="659"/>
      <c r="E41" s="659"/>
      <c r="F41" s="659"/>
      <c r="G41" s="659"/>
      <c r="H41" s="659"/>
      <c r="I41" s="659"/>
      <c r="J41" s="659"/>
      <c r="K41" s="660"/>
      <c r="L41" s="660"/>
      <c r="M41" s="660"/>
      <c r="N41" s="660"/>
      <c r="O41" s="660"/>
      <c r="P41" s="660"/>
      <c r="Q41" s="661"/>
      <c r="R41" s="661"/>
    </row>
    <row r="42" spans="1:18" ht="14.25" customHeight="1">
      <c r="A42" s="657"/>
      <c r="B42" s="658"/>
      <c r="C42" s="659"/>
      <c r="D42" s="659"/>
      <c r="E42" s="659"/>
      <c r="F42" s="659"/>
      <c r="G42" s="659"/>
      <c r="H42" s="659"/>
      <c r="I42" s="659"/>
      <c r="J42" s="659"/>
      <c r="K42" s="660"/>
      <c r="L42" s="660"/>
      <c r="M42" s="660"/>
      <c r="N42" s="660"/>
      <c r="O42" s="660"/>
      <c r="P42" s="660"/>
      <c r="Q42" s="661"/>
      <c r="R42" s="661"/>
    </row>
    <row r="43" spans="1:18" ht="14.25" customHeight="1">
      <c r="A43" s="657"/>
      <c r="B43" s="658"/>
      <c r="C43" s="659"/>
      <c r="D43" s="659"/>
      <c r="E43" s="659"/>
      <c r="F43" s="659"/>
      <c r="G43" s="659"/>
      <c r="H43" s="659"/>
      <c r="I43" s="659"/>
      <c r="J43" s="659"/>
      <c r="K43" s="660"/>
      <c r="L43" s="660"/>
      <c r="M43" s="660"/>
      <c r="N43" s="660"/>
      <c r="O43" s="660"/>
      <c r="P43" s="660"/>
      <c r="Q43" s="661"/>
      <c r="R43" s="661"/>
    </row>
    <row r="44" spans="1:18" ht="16.5">
      <c r="A44" s="521" t="s">
        <v>481</v>
      </c>
      <c r="B44" s="522"/>
      <c r="C44" s="613"/>
      <c r="D44" s="613"/>
      <c r="R44" s="524" t="s">
        <v>482</v>
      </c>
    </row>
    <row r="45" spans="1:18" ht="14.25">
      <c r="A45" s="662">
        <v>1999</v>
      </c>
      <c r="B45" s="663"/>
      <c r="C45" s="663"/>
      <c r="D45" s="663"/>
      <c r="E45" s="663"/>
      <c r="F45" s="663"/>
      <c r="G45" s="663"/>
      <c r="H45" s="663"/>
      <c r="I45" s="664"/>
      <c r="J45" s="663"/>
      <c r="K45" s="665"/>
      <c r="L45" s="665"/>
      <c r="M45" s="663"/>
      <c r="N45" s="663"/>
      <c r="O45" s="663"/>
      <c r="P45" s="663"/>
      <c r="Q45" s="663"/>
      <c r="R45" s="663"/>
    </row>
    <row r="46" spans="1:18" s="542" customFormat="1" ht="21" customHeight="1">
      <c r="A46" s="666"/>
      <c r="B46" s="667"/>
      <c r="C46" s="535" t="s">
        <v>398</v>
      </c>
      <c r="D46" s="536"/>
      <c r="E46" s="536"/>
      <c r="F46" s="537"/>
      <c r="G46" s="538" t="s">
        <v>399</v>
      </c>
      <c r="H46" s="536"/>
      <c r="I46" s="311"/>
      <c r="J46" s="536"/>
      <c r="K46" s="311"/>
      <c r="L46" s="536"/>
      <c r="M46" s="536"/>
      <c r="N46" s="536"/>
      <c r="O46" s="536"/>
      <c r="P46" s="558"/>
      <c r="Q46" s="589"/>
      <c r="R46" s="590"/>
    </row>
    <row r="47" spans="1:18" s="554" customFormat="1" ht="21" customHeight="1">
      <c r="A47" s="543"/>
      <c r="B47" s="544"/>
      <c r="C47" s="545" t="s">
        <v>400</v>
      </c>
      <c r="D47" s="546"/>
      <c r="E47" s="546"/>
      <c r="F47" s="547"/>
      <c r="G47" s="548" t="s">
        <v>401</v>
      </c>
      <c r="H47" s="549"/>
      <c r="I47" s="550"/>
      <c r="J47" s="549"/>
      <c r="K47" s="550"/>
      <c r="L47" s="549"/>
      <c r="M47" s="549"/>
      <c r="N47" s="549"/>
      <c r="O47" s="549"/>
      <c r="P47" s="551"/>
      <c r="Q47" s="552"/>
      <c r="R47" s="553"/>
    </row>
    <row r="48" spans="1:18" ht="21" customHeight="1">
      <c r="A48" s="555"/>
      <c r="B48" s="556"/>
      <c r="C48" s="557" t="s">
        <v>402</v>
      </c>
      <c r="D48" s="558"/>
      <c r="E48" s="559" t="s">
        <v>403</v>
      </c>
      <c r="F48" s="560"/>
      <c r="G48" s="557" t="s">
        <v>404</v>
      </c>
      <c r="H48" s="558"/>
      <c r="I48" s="557" t="s">
        <v>405</v>
      </c>
      <c r="J48" s="558"/>
      <c r="K48" s="557" t="s">
        <v>185</v>
      </c>
      <c r="L48" s="558"/>
      <c r="M48" s="562" t="s">
        <v>406</v>
      </c>
      <c r="N48" s="558"/>
      <c r="O48" s="563" t="s">
        <v>407</v>
      </c>
      <c r="P48" s="558"/>
      <c r="Q48" s="564"/>
      <c r="R48" s="565"/>
    </row>
    <row r="49" spans="1:18" ht="21" customHeight="1">
      <c r="A49" s="567" t="s">
        <v>12</v>
      </c>
      <c r="B49" s="568" t="s">
        <v>408</v>
      </c>
      <c r="C49" s="569"/>
      <c r="D49" s="570"/>
      <c r="E49" s="571" t="s">
        <v>193</v>
      </c>
      <c r="F49" s="570"/>
      <c r="H49" s="570"/>
      <c r="I49" s="571" t="s">
        <v>409</v>
      </c>
      <c r="J49" s="572"/>
      <c r="K49" s="573"/>
      <c r="L49" s="574"/>
      <c r="M49" s="572" t="s">
        <v>410</v>
      </c>
      <c r="N49" s="570"/>
      <c r="O49" s="572" t="s">
        <v>411</v>
      </c>
      <c r="P49" s="570"/>
      <c r="Q49" s="575" t="s">
        <v>412</v>
      </c>
      <c r="R49" s="576" t="s">
        <v>13</v>
      </c>
    </row>
    <row r="50" spans="1:18" ht="21" customHeight="1">
      <c r="A50" s="577"/>
      <c r="B50" s="578"/>
      <c r="C50" s="579" t="s">
        <v>413</v>
      </c>
      <c r="D50" s="580"/>
      <c r="E50" s="545" t="s">
        <v>180</v>
      </c>
      <c r="F50" s="579"/>
      <c r="G50" s="581" t="s">
        <v>414</v>
      </c>
      <c r="H50" s="580"/>
      <c r="I50" s="581" t="s">
        <v>180</v>
      </c>
      <c r="J50" s="580"/>
      <c r="K50" s="581" t="s">
        <v>196</v>
      </c>
      <c r="L50" s="580"/>
      <c r="M50" s="579" t="s">
        <v>415</v>
      </c>
      <c r="N50" s="580"/>
      <c r="O50" s="579" t="s">
        <v>416</v>
      </c>
      <c r="P50" s="580"/>
      <c r="Q50" s="552"/>
      <c r="R50" s="553"/>
    </row>
    <row r="51" spans="1:18" ht="21" customHeight="1">
      <c r="A51" s="582"/>
      <c r="B51" s="583"/>
      <c r="C51" s="586" t="s">
        <v>67</v>
      </c>
      <c r="D51" s="587" t="s">
        <v>417</v>
      </c>
      <c r="E51" s="584" t="s">
        <v>67</v>
      </c>
      <c r="F51" s="585" t="s">
        <v>417</v>
      </c>
      <c r="G51" s="584" t="s">
        <v>67</v>
      </c>
      <c r="H51" s="585" t="s">
        <v>417</v>
      </c>
      <c r="I51" s="584" t="s">
        <v>67</v>
      </c>
      <c r="J51" s="585" t="s">
        <v>417</v>
      </c>
      <c r="K51" s="584" t="s">
        <v>67</v>
      </c>
      <c r="L51" s="585" t="s">
        <v>417</v>
      </c>
      <c r="M51" s="584" t="s">
        <v>67</v>
      </c>
      <c r="N51" s="585" t="s">
        <v>417</v>
      </c>
      <c r="O51" s="668" t="s">
        <v>67</v>
      </c>
      <c r="P51" s="585" t="s">
        <v>417</v>
      </c>
      <c r="Q51" s="564"/>
      <c r="R51" s="565"/>
    </row>
    <row r="52" spans="1:18" s="554" customFormat="1" ht="21" customHeight="1">
      <c r="A52" s="591"/>
      <c r="B52" s="592"/>
      <c r="C52" s="593" t="s">
        <v>6</v>
      </c>
      <c r="D52" s="594" t="s">
        <v>418</v>
      </c>
      <c r="E52" s="593" t="s">
        <v>6</v>
      </c>
      <c r="F52" s="598" t="s">
        <v>418</v>
      </c>
      <c r="G52" s="595" t="s">
        <v>6</v>
      </c>
      <c r="H52" s="669" t="s">
        <v>418</v>
      </c>
      <c r="I52" s="595" t="s">
        <v>6</v>
      </c>
      <c r="J52" s="669" t="s">
        <v>418</v>
      </c>
      <c r="K52" s="595" t="s">
        <v>6</v>
      </c>
      <c r="L52" s="669" t="s">
        <v>418</v>
      </c>
      <c r="M52" s="593" t="s">
        <v>6</v>
      </c>
      <c r="N52" s="670" t="s">
        <v>418</v>
      </c>
      <c r="O52" s="593" t="s">
        <v>6</v>
      </c>
      <c r="P52" s="598" t="s">
        <v>418</v>
      </c>
      <c r="Q52" s="599"/>
      <c r="R52" s="600"/>
    </row>
    <row r="53" spans="1:18" ht="22.5" customHeight="1">
      <c r="A53" s="601" t="s">
        <v>419</v>
      </c>
      <c r="B53" s="602" t="s">
        <v>183</v>
      </c>
      <c r="C53" s="605">
        <v>338.087368</v>
      </c>
      <c r="D53" s="605">
        <v>232.51903000000004</v>
      </c>
      <c r="E53" s="671">
        <v>84.54062</v>
      </c>
      <c r="F53" s="672">
        <v>79.12907999999999</v>
      </c>
      <c r="G53" s="607">
        <v>12426.27</v>
      </c>
      <c r="H53" s="608">
        <v>11343.19</v>
      </c>
      <c r="I53" s="608">
        <v>14510.31</v>
      </c>
      <c r="J53" s="608">
        <v>13141.39</v>
      </c>
      <c r="K53" s="608">
        <v>9701.71</v>
      </c>
      <c r="L53" s="608">
        <v>8783.1</v>
      </c>
      <c r="M53" s="608">
        <v>3861.78</v>
      </c>
      <c r="N53" s="608">
        <v>3551.66</v>
      </c>
      <c r="O53" s="608">
        <v>946.82</v>
      </c>
      <c r="P53" s="608">
        <v>806.63</v>
      </c>
      <c r="Q53" s="609" t="s">
        <v>420</v>
      </c>
      <c r="R53" s="610" t="s">
        <v>419</v>
      </c>
    </row>
    <row r="54" spans="1:18" ht="21" customHeight="1">
      <c r="A54" s="611" t="s">
        <v>421</v>
      </c>
      <c r="B54" s="612" t="s">
        <v>422</v>
      </c>
      <c r="C54" s="635">
        <v>29.344553</v>
      </c>
      <c r="D54" s="635">
        <v>15.45183</v>
      </c>
      <c r="E54" s="613">
        <v>2.66576</v>
      </c>
      <c r="F54" s="673">
        <v>2.6557</v>
      </c>
      <c r="G54" s="637">
        <v>55.57</v>
      </c>
      <c r="H54" s="637">
        <v>47.53</v>
      </c>
      <c r="I54" s="617">
        <v>97.47</v>
      </c>
      <c r="J54" s="617">
        <v>87.41</v>
      </c>
      <c r="K54" s="637">
        <v>58.35</v>
      </c>
      <c r="L54" s="637">
        <v>48.29</v>
      </c>
      <c r="M54" s="637">
        <v>19.9</v>
      </c>
      <c r="N54" s="637">
        <v>19.9</v>
      </c>
      <c r="O54" s="637">
        <v>19.22</v>
      </c>
      <c r="P54" s="643">
        <v>19.22</v>
      </c>
      <c r="Q54" s="619" t="s">
        <v>423</v>
      </c>
      <c r="R54" s="620" t="s">
        <v>421</v>
      </c>
    </row>
    <row r="55" spans="1:18" ht="12.75">
      <c r="A55" s="611" t="s">
        <v>424</v>
      </c>
      <c r="B55" s="621" t="s">
        <v>425</v>
      </c>
      <c r="C55" s="674"/>
      <c r="D55" s="674"/>
      <c r="E55" s="613"/>
      <c r="F55" s="673"/>
      <c r="G55" s="625"/>
      <c r="H55" s="625"/>
      <c r="I55" s="617"/>
      <c r="J55" s="617"/>
      <c r="K55" s="625"/>
      <c r="L55" s="625"/>
      <c r="M55" s="625"/>
      <c r="N55" s="625"/>
      <c r="O55" s="625"/>
      <c r="P55" s="626"/>
      <c r="Q55" s="619" t="s">
        <v>426</v>
      </c>
      <c r="R55" s="627" t="s">
        <v>424</v>
      </c>
    </row>
    <row r="56" spans="1:18" ht="12.75">
      <c r="A56" s="628"/>
      <c r="B56" s="621" t="s">
        <v>427</v>
      </c>
      <c r="C56" s="629"/>
      <c r="D56" s="629"/>
      <c r="E56" s="613"/>
      <c r="F56" s="673"/>
      <c r="G56" s="617"/>
      <c r="H56" s="617"/>
      <c r="I56" s="617"/>
      <c r="J56" s="617"/>
      <c r="K56" s="617"/>
      <c r="L56" s="617"/>
      <c r="M56" s="617"/>
      <c r="N56" s="617"/>
      <c r="O56" s="617"/>
      <c r="P56" s="632"/>
      <c r="Q56" s="633" t="s">
        <v>428</v>
      </c>
      <c r="R56" s="634"/>
    </row>
    <row r="57" spans="1:18" ht="21" customHeight="1">
      <c r="A57" s="611" t="s">
        <v>429</v>
      </c>
      <c r="B57" s="612" t="s">
        <v>430</v>
      </c>
      <c r="C57" s="635">
        <v>50.916653</v>
      </c>
      <c r="D57" s="635">
        <v>38.636</v>
      </c>
      <c r="E57" s="613">
        <v>2.79608</v>
      </c>
      <c r="F57" s="673">
        <v>2.7661599999999997</v>
      </c>
      <c r="G57" s="637">
        <v>84.1</v>
      </c>
      <c r="H57" s="637">
        <v>75.94</v>
      </c>
      <c r="I57" s="617">
        <v>89.93</v>
      </c>
      <c r="J57" s="617">
        <v>81.77</v>
      </c>
      <c r="K57" s="637">
        <v>66.57</v>
      </c>
      <c r="L57" s="637">
        <v>58.41</v>
      </c>
      <c r="M57" s="637">
        <v>17.52</v>
      </c>
      <c r="N57" s="637">
        <v>17.52</v>
      </c>
      <c r="O57" s="637">
        <v>5.84</v>
      </c>
      <c r="P57" s="643">
        <v>5.84</v>
      </c>
      <c r="Q57" s="641" t="s">
        <v>431</v>
      </c>
      <c r="R57" s="627" t="s">
        <v>432</v>
      </c>
    </row>
    <row r="58" spans="1:18" ht="12.75">
      <c r="A58" s="611">
        <v>16</v>
      </c>
      <c r="B58" s="621" t="s">
        <v>433</v>
      </c>
      <c r="C58" s="629"/>
      <c r="D58" s="629"/>
      <c r="E58" s="613"/>
      <c r="F58" s="673"/>
      <c r="G58" s="617"/>
      <c r="H58" s="617"/>
      <c r="I58" s="617"/>
      <c r="J58" s="617"/>
      <c r="K58" s="617"/>
      <c r="L58" s="617"/>
      <c r="M58" s="617"/>
      <c r="N58" s="617"/>
      <c r="O58" s="617"/>
      <c r="P58" s="632"/>
      <c r="Q58" s="641" t="s">
        <v>434</v>
      </c>
      <c r="R58" s="627">
        <v>16</v>
      </c>
    </row>
    <row r="59" spans="1:18" ht="21" customHeight="1">
      <c r="A59" s="642" t="s">
        <v>435</v>
      </c>
      <c r="B59" s="612" t="s">
        <v>436</v>
      </c>
      <c r="C59" s="635">
        <v>72.303529</v>
      </c>
      <c r="D59" s="635">
        <v>41.1708</v>
      </c>
      <c r="E59" s="613">
        <v>1.82498</v>
      </c>
      <c r="F59" s="673">
        <v>1.6142400000000001</v>
      </c>
      <c r="G59" s="637">
        <v>105.46</v>
      </c>
      <c r="H59" s="637">
        <v>48.8</v>
      </c>
      <c r="I59" s="617">
        <v>202.07</v>
      </c>
      <c r="J59" s="617">
        <v>104.96</v>
      </c>
      <c r="K59" s="637">
        <v>87.65</v>
      </c>
      <c r="L59" s="637">
        <v>40.24</v>
      </c>
      <c r="M59" s="637">
        <v>67.15</v>
      </c>
      <c r="N59" s="637">
        <v>54.6</v>
      </c>
      <c r="O59" s="637">
        <v>47.27</v>
      </c>
      <c r="P59" s="643">
        <v>10.12</v>
      </c>
      <c r="Q59" s="641" t="s">
        <v>437</v>
      </c>
      <c r="R59" s="644" t="s">
        <v>435</v>
      </c>
    </row>
    <row r="60" spans="1:18" ht="12.75">
      <c r="A60" s="642" t="s">
        <v>438</v>
      </c>
      <c r="B60" s="612" t="s">
        <v>439</v>
      </c>
      <c r="C60" s="674"/>
      <c r="D60" s="674"/>
      <c r="E60" s="613"/>
      <c r="F60" s="673"/>
      <c r="G60" s="625"/>
      <c r="H60" s="625"/>
      <c r="I60" s="617"/>
      <c r="J60" s="617"/>
      <c r="K60" s="625"/>
      <c r="L60" s="625"/>
      <c r="M60" s="625"/>
      <c r="N60" s="625"/>
      <c r="O60" s="625"/>
      <c r="P60" s="626"/>
      <c r="Q60" s="619" t="s">
        <v>440</v>
      </c>
      <c r="R60" s="644" t="s">
        <v>438</v>
      </c>
    </row>
    <row r="61" spans="1:18" ht="12.75">
      <c r="A61" s="642" t="s">
        <v>441</v>
      </c>
      <c r="B61" s="612" t="s">
        <v>442</v>
      </c>
      <c r="C61" s="674"/>
      <c r="D61" s="674"/>
      <c r="E61" s="613"/>
      <c r="F61" s="673"/>
      <c r="G61" s="625"/>
      <c r="H61" s="625"/>
      <c r="I61" s="617"/>
      <c r="J61" s="617"/>
      <c r="K61" s="625"/>
      <c r="L61" s="625"/>
      <c r="M61" s="625"/>
      <c r="N61" s="625"/>
      <c r="O61" s="625"/>
      <c r="P61" s="626"/>
      <c r="Q61" s="619" t="s">
        <v>443</v>
      </c>
      <c r="R61" s="644" t="s">
        <v>441</v>
      </c>
    </row>
    <row r="62" spans="1:18" ht="12.75">
      <c r="A62" s="642" t="s">
        <v>444</v>
      </c>
      <c r="B62" s="612" t="s">
        <v>445</v>
      </c>
      <c r="C62" s="674"/>
      <c r="D62" s="674"/>
      <c r="E62" s="613"/>
      <c r="F62" s="673"/>
      <c r="G62" s="625"/>
      <c r="H62" s="625"/>
      <c r="I62" s="617"/>
      <c r="J62" s="617"/>
      <c r="K62" s="625"/>
      <c r="L62" s="625"/>
      <c r="M62" s="625"/>
      <c r="N62" s="625"/>
      <c r="O62" s="625"/>
      <c r="P62" s="626"/>
      <c r="Q62" s="619" t="s">
        <v>446</v>
      </c>
      <c r="R62" s="644" t="s">
        <v>444</v>
      </c>
    </row>
    <row r="63" spans="1:18" ht="12.75">
      <c r="A63" s="645"/>
      <c r="B63" s="612"/>
      <c r="C63" s="629"/>
      <c r="D63" s="629"/>
      <c r="E63" s="613"/>
      <c r="F63" s="673"/>
      <c r="G63" s="617"/>
      <c r="H63" s="617"/>
      <c r="I63" s="617"/>
      <c r="J63" s="617"/>
      <c r="K63" s="617"/>
      <c r="L63" s="617"/>
      <c r="M63" s="617"/>
      <c r="N63" s="617"/>
      <c r="O63" s="617"/>
      <c r="P63" s="632"/>
      <c r="Q63" s="619" t="s">
        <v>447</v>
      </c>
      <c r="R63" s="646"/>
    </row>
    <row r="64" spans="1:18" ht="21" customHeight="1">
      <c r="A64" s="611" t="s">
        <v>448</v>
      </c>
      <c r="B64" s="612" t="s">
        <v>449</v>
      </c>
      <c r="C64" s="635">
        <v>22.134704</v>
      </c>
      <c r="D64" s="635">
        <v>19.313</v>
      </c>
      <c r="E64" s="613">
        <v>11.971639999999999</v>
      </c>
      <c r="F64" s="673">
        <v>11.37406</v>
      </c>
      <c r="G64" s="637">
        <v>1059.64</v>
      </c>
      <c r="H64" s="637">
        <v>943.11</v>
      </c>
      <c r="I64" s="617">
        <v>1200.82</v>
      </c>
      <c r="J64" s="617">
        <v>1041.14</v>
      </c>
      <c r="K64" s="637">
        <v>728.47</v>
      </c>
      <c r="L64" s="637">
        <v>626.3</v>
      </c>
      <c r="M64" s="637">
        <v>312.45</v>
      </c>
      <c r="N64" s="637">
        <v>272.04</v>
      </c>
      <c r="O64" s="637">
        <v>159.9</v>
      </c>
      <c r="P64" s="643">
        <v>142.8</v>
      </c>
      <c r="Q64" s="641" t="s">
        <v>450</v>
      </c>
      <c r="R64" s="620" t="s">
        <v>448</v>
      </c>
    </row>
    <row r="65" spans="1:18" ht="12.75">
      <c r="A65" s="628"/>
      <c r="B65" s="621" t="s">
        <v>451</v>
      </c>
      <c r="C65" s="629"/>
      <c r="D65" s="629"/>
      <c r="E65" s="613"/>
      <c r="F65" s="673"/>
      <c r="G65" s="617"/>
      <c r="H65" s="617"/>
      <c r="I65" s="617"/>
      <c r="J65" s="617"/>
      <c r="K65" s="617"/>
      <c r="L65" s="617"/>
      <c r="M65" s="617"/>
      <c r="N65" s="617"/>
      <c r="O65" s="617"/>
      <c r="P65" s="632"/>
      <c r="Q65" s="619" t="s">
        <v>452</v>
      </c>
      <c r="R65" s="634"/>
    </row>
    <row r="66" spans="1:18" ht="21" customHeight="1">
      <c r="A66" s="611" t="s">
        <v>453</v>
      </c>
      <c r="B66" s="621" t="s">
        <v>454</v>
      </c>
      <c r="C66" s="629">
        <v>19.922917</v>
      </c>
      <c r="D66" s="629">
        <v>14.278</v>
      </c>
      <c r="E66" s="613">
        <v>4.19709</v>
      </c>
      <c r="F66" s="673">
        <v>4.01759</v>
      </c>
      <c r="G66" s="617">
        <v>157.25</v>
      </c>
      <c r="H66" s="617">
        <v>142.89</v>
      </c>
      <c r="I66" s="617">
        <v>224.37</v>
      </c>
      <c r="J66" s="617">
        <v>210.01</v>
      </c>
      <c r="K66" s="617">
        <v>128.1</v>
      </c>
      <c r="L66" s="617">
        <v>113.74</v>
      </c>
      <c r="M66" s="617">
        <v>85.45</v>
      </c>
      <c r="N66" s="617">
        <v>85.45</v>
      </c>
      <c r="O66" s="617">
        <v>10.82</v>
      </c>
      <c r="P66" s="675">
        <v>10.82</v>
      </c>
      <c r="Q66" s="633" t="s">
        <v>455</v>
      </c>
      <c r="R66" s="627" t="s">
        <v>453</v>
      </c>
    </row>
    <row r="67" spans="1:18" ht="21" customHeight="1">
      <c r="A67" s="611" t="s">
        <v>456</v>
      </c>
      <c r="B67" s="612" t="s">
        <v>457</v>
      </c>
      <c r="C67" s="629">
        <v>47.188411</v>
      </c>
      <c r="D67" s="629">
        <v>23.8468</v>
      </c>
      <c r="E67" s="613">
        <v>5.81872</v>
      </c>
      <c r="F67" s="673">
        <v>5.542</v>
      </c>
      <c r="G67" s="617">
        <v>209.79</v>
      </c>
      <c r="H67" s="617">
        <v>175.26</v>
      </c>
      <c r="I67" s="617">
        <v>265.27</v>
      </c>
      <c r="J67" s="617">
        <v>226.71</v>
      </c>
      <c r="K67" s="617">
        <v>140.59</v>
      </c>
      <c r="L67" s="617">
        <v>116.81</v>
      </c>
      <c r="M67" s="617">
        <v>93.68</v>
      </c>
      <c r="N67" s="617">
        <v>81.22</v>
      </c>
      <c r="O67" s="617">
        <v>31</v>
      </c>
      <c r="P67" s="632">
        <v>28.68</v>
      </c>
      <c r="Q67" s="641" t="s">
        <v>458</v>
      </c>
      <c r="R67" s="627" t="s">
        <v>456</v>
      </c>
    </row>
    <row r="68" spans="1:18" ht="21" customHeight="1">
      <c r="A68" s="611" t="s">
        <v>459</v>
      </c>
      <c r="B68" s="621" t="s">
        <v>460</v>
      </c>
      <c r="C68" s="635">
        <v>31.409746</v>
      </c>
      <c r="D68" s="635">
        <v>24.4937</v>
      </c>
      <c r="E68" s="613">
        <v>13.89319</v>
      </c>
      <c r="F68" s="673">
        <v>13.780850000000001</v>
      </c>
      <c r="G68" s="637">
        <v>1190.91</v>
      </c>
      <c r="H68" s="637">
        <v>1133.82</v>
      </c>
      <c r="I68" s="617">
        <v>1291.96</v>
      </c>
      <c r="J68" s="617">
        <v>1230.38</v>
      </c>
      <c r="K68" s="637">
        <v>718.27</v>
      </c>
      <c r="L68" s="637">
        <v>678.81</v>
      </c>
      <c r="M68" s="637">
        <v>534.58</v>
      </c>
      <c r="N68" s="637">
        <v>525.24</v>
      </c>
      <c r="O68" s="637">
        <v>39.11</v>
      </c>
      <c r="P68" s="643">
        <v>26.33</v>
      </c>
      <c r="Q68" s="641" t="s">
        <v>461</v>
      </c>
      <c r="R68" s="620" t="s">
        <v>459</v>
      </c>
    </row>
    <row r="69" spans="1:18" ht="12.75">
      <c r="A69" s="628"/>
      <c r="B69" s="621" t="s">
        <v>462</v>
      </c>
      <c r="C69" s="629"/>
      <c r="D69" s="629"/>
      <c r="E69" s="613"/>
      <c r="F69" s="673"/>
      <c r="G69" s="617"/>
      <c r="H69" s="617"/>
      <c r="I69" s="617"/>
      <c r="J69" s="617"/>
      <c r="K69" s="617"/>
      <c r="L69" s="617"/>
      <c r="M69" s="617"/>
      <c r="N69" s="617"/>
      <c r="O69" s="617"/>
      <c r="P69" s="632"/>
      <c r="Q69" s="619" t="s">
        <v>463</v>
      </c>
      <c r="R69" s="634"/>
    </row>
    <row r="70" spans="1:18" ht="21" customHeight="1">
      <c r="A70" s="611" t="s">
        <v>464</v>
      </c>
      <c r="B70" s="621" t="s">
        <v>465</v>
      </c>
      <c r="C70" s="635">
        <v>9.467199</v>
      </c>
      <c r="D70" s="635">
        <v>6.4773</v>
      </c>
      <c r="E70" s="613">
        <v>3.25286</v>
      </c>
      <c r="F70" s="673">
        <v>3.18703</v>
      </c>
      <c r="G70" s="637">
        <v>436.36</v>
      </c>
      <c r="H70" s="637">
        <v>427.76</v>
      </c>
      <c r="I70" s="617">
        <v>581.88</v>
      </c>
      <c r="J70" s="617">
        <v>570.31</v>
      </c>
      <c r="K70" s="637">
        <v>358.3</v>
      </c>
      <c r="L70" s="637">
        <v>350.53</v>
      </c>
      <c r="M70" s="637">
        <v>122.49</v>
      </c>
      <c r="N70" s="637">
        <v>119.45</v>
      </c>
      <c r="O70" s="637">
        <v>101.09</v>
      </c>
      <c r="P70" s="643">
        <v>100.33</v>
      </c>
      <c r="Q70" s="633" t="s">
        <v>466</v>
      </c>
      <c r="R70" s="620" t="s">
        <v>464</v>
      </c>
    </row>
    <row r="71" spans="1:18" ht="12.75">
      <c r="A71" s="628"/>
      <c r="B71" s="621" t="s">
        <v>467</v>
      </c>
      <c r="C71" s="629"/>
      <c r="D71" s="629"/>
      <c r="E71" s="613"/>
      <c r="F71" s="673"/>
      <c r="G71" s="617"/>
      <c r="H71" s="617"/>
      <c r="I71" s="617"/>
      <c r="J71" s="617"/>
      <c r="K71" s="617"/>
      <c r="L71" s="617"/>
      <c r="M71" s="617"/>
      <c r="N71" s="617"/>
      <c r="O71" s="617"/>
      <c r="P71" s="632"/>
      <c r="Q71" s="633" t="s">
        <v>468</v>
      </c>
      <c r="R71" s="634"/>
    </row>
    <row r="72" spans="1:18" ht="21" customHeight="1">
      <c r="A72" s="611" t="s">
        <v>469</v>
      </c>
      <c r="B72" s="621" t="s">
        <v>470</v>
      </c>
      <c r="C72" s="629">
        <v>13.157802</v>
      </c>
      <c r="D72" s="629">
        <v>11.3489</v>
      </c>
      <c r="E72" s="613">
        <v>7.66041</v>
      </c>
      <c r="F72" s="673">
        <v>5.5106</v>
      </c>
      <c r="G72" s="617">
        <v>1026.61</v>
      </c>
      <c r="H72" s="617">
        <v>757.94</v>
      </c>
      <c r="I72" s="617">
        <v>1277.24</v>
      </c>
      <c r="J72" s="617">
        <v>954.97</v>
      </c>
      <c r="K72" s="617">
        <v>891.22</v>
      </c>
      <c r="L72" s="617">
        <v>662.51</v>
      </c>
      <c r="M72" s="617">
        <v>339.49</v>
      </c>
      <c r="N72" s="617">
        <v>259.08</v>
      </c>
      <c r="O72" s="617">
        <v>46.53</v>
      </c>
      <c r="P72" s="632">
        <v>33.38</v>
      </c>
      <c r="Q72" s="633" t="s">
        <v>471</v>
      </c>
      <c r="R72" s="620" t="s">
        <v>469</v>
      </c>
    </row>
    <row r="73" spans="1:18" ht="21" customHeight="1">
      <c r="A73" s="611" t="s">
        <v>472</v>
      </c>
      <c r="B73" s="621" t="s">
        <v>473</v>
      </c>
      <c r="C73" s="629">
        <v>16.702802</v>
      </c>
      <c r="D73" s="629">
        <v>16.0719</v>
      </c>
      <c r="E73" s="613">
        <v>13.224620000000002</v>
      </c>
      <c r="F73" s="673">
        <v>12.662780000000001</v>
      </c>
      <c r="G73" s="617">
        <v>4731.23</v>
      </c>
      <c r="H73" s="617">
        <v>4551.03</v>
      </c>
      <c r="I73" s="617">
        <v>4992.38</v>
      </c>
      <c r="J73" s="617">
        <v>4758.24</v>
      </c>
      <c r="K73" s="617">
        <v>3416.07</v>
      </c>
      <c r="L73" s="617">
        <v>3263.81</v>
      </c>
      <c r="M73" s="617">
        <v>1327.31</v>
      </c>
      <c r="N73" s="617">
        <v>1259.52</v>
      </c>
      <c r="O73" s="617">
        <v>249</v>
      </c>
      <c r="P73" s="632">
        <v>234.91</v>
      </c>
      <c r="Q73" s="633" t="s">
        <v>474</v>
      </c>
      <c r="R73" s="620" t="s">
        <v>472</v>
      </c>
    </row>
    <row r="74" spans="1:18" ht="21" customHeight="1">
      <c r="A74" s="611" t="s">
        <v>475</v>
      </c>
      <c r="B74" s="621" t="s">
        <v>476</v>
      </c>
      <c r="C74" s="635">
        <v>25.539052</v>
      </c>
      <c r="D74" s="635">
        <v>21.4308</v>
      </c>
      <c r="E74" s="613">
        <v>17.23527</v>
      </c>
      <c r="F74" s="673">
        <v>16.018069999999998</v>
      </c>
      <c r="G74" s="637">
        <v>3369.35</v>
      </c>
      <c r="H74" s="637">
        <v>3039.11</v>
      </c>
      <c r="I74" s="617">
        <v>4286.92</v>
      </c>
      <c r="J74" s="617">
        <v>3875.49</v>
      </c>
      <c r="K74" s="637">
        <v>3108.12</v>
      </c>
      <c r="L74" s="637">
        <v>2823.65</v>
      </c>
      <c r="M74" s="637">
        <v>941.76</v>
      </c>
      <c r="N74" s="637">
        <v>857.64</v>
      </c>
      <c r="O74" s="637">
        <v>237.04</v>
      </c>
      <c r="P74" s="643">
        <v>194.2</v>
      </c>
      <c r="Q74" s="641" t="s">
        <v>477</v>
      </c>
      <c r="R74" s="627" t="s">
        <v>475</v>
      </c>
    </row>
    <row r="75" spans="1:18" ht="12.75">
      <c r="A75" s="628"/>
      <c r="B75" s="621" t="s">
        <v>478</v>
      </c>
      <c r="C75" s="622"/>
      <c r="D75" s="622"/>
      <c r="E75" s="622"/>
      <c r="F75" s="623"/>
      <c r="G75" s="625"/>
      <c r="H75" s="625"/>
      <c r="I75" s="625"/>
      <c r="J75" s="625"/>
      <c r="K75" s="625"/>
      <c r="L75" s="625"/>
      <c r="M75" s="625"/>
      <c r="N75" s="625"/>
      <c r="O75" s="625"/>
      <c r="P75" s="626"/>
      <c r="Q75" s="633" t="s">
        <v>479</v>
      </c>
      <c r="R75" s="647"/>
    </row>
    <row r="76" spans="1:18" ht="12.75">
      <c r="A76" s="628"/>
      <c r="B76" s="621"/>
      <c r="C76" s="629"/>
      <c r="D76" s="629"/>
      <c r="E76" s="629"/>
      <c r="F76" s="630"/>
      <c r="G76" s="617"/>
      <c r="H76" s="617"/>
      <c r="I76" s="617"/>
      <c r="J76" s="617"/>
      <c r="K76" s="617"/>
      <c r="L76" s="617"/>
      <c r="M76" s="617"/>
      <c r="N76" s="617"/>
      <c r="O76" s="617"/>
      <c r="P76" s="632"/>
      <c r="Q76" s="633" t="s">
        <v>480</v>
      </c>
      <c r="R76" s="647"/>
    </row>
    <row r="77" spans="1:18" ht="6" customHeight="1" thickBot="1">
      <c r="A77" s="676"/>
      <c r="B77" s="677"/>
      <c r="C77" s="678"/>
      <c r="D77" s="678"/>
      <c r="E77" s="678"/>
      <c r="F77" s="679"/>
      <c r="G77" s="680"/>
      <c r="H77" s="678"/>
      <c r="I77" s="678"/>
      <c r="J77" s="678"/>
      <c r="K77" s="681"/>
      <c r="L77" s="681"/>
      <c r="M77" s="681"/>
      <c r="N77" s="681"/>
      <c r="O77" s="681"/>
      <c r="P77" s="682"/>
      <c r="Q77" s="683"/>
      <c r="R77" s="684"/>
    </row>
    <row r="78" spans="1:18" ht="18" customHeight="1" thickTop="1">
      <c r="A78" s="685" t="s">
        <v>483</v>
      </c>
      <c r="Q78" s="686"/>
      <c r="R78" s="687" t="s">
        <v>484</v>
      </c>
    </row>
    <row r="79" spans="1:18" ht="13.5" customHeight="1">
      <c r="A79" s="685" t="s">
        <v>485</v>
      </c>
      <c r="Q79" s="686"/>
      <c r="R79" s="687" t="s">
        <v>486</v>
      </c>
    </row>
    <row r="81" ht="12.75">
      <c r="C81" s="688">
        <f>SUM(C55:C76)</f>
        <v>308.74281500000006</v>
      </c>
    </row>
    <row r="83" ht="12.75">
      <c r="C83" s="523">
        <v>1998</v>
      </c>
    </row>
    <row r="84" spans="2:3" ht="12.75">
      <c r="B84" s="523" t="s">
        <v>487</v>
      </c>
      <c r="C84" s="523">
        <f>347.3/344.8</f>
        <v>1.0072505800464038</v>
      </c>
    </row>
    <row r="85" spans="2:3" ht="12.75">
      <c r="B85" s="523" t="s">
        <v>417</v>
      </c>
      <c r="C85" s="523">
        <f>234.5/232.1</f>
        <v>1.010340370529944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3" sqref="D3"/>
    </sheetView>
  </sheetViews>
  <sheetFormatPr defaultColWidth="9.140625" defaultRowHeight="12.75"/>
  <cols>
    <col min="1" max="1" width="17.140625" style="1" customWidth="1"/>
    <col min="2" max="2" width="11.8515625" style="1" customWidth="1"/>
    <col min="3" max="3" width="15.28125" style="1" customWidth="1"/>
    <col min="4" max="4" width="10.140625" style="487" customWidth="1"/>
    <col min="5" max="5" width="20.28125" style="1" customWidth="1"/>
    <col min="6" max="6" width="11.28125" style="1" customWidth="1"/>
    <col min="7" max="7" width="16.421875" style="1" customWidth="1"/>
    <col min="8" max="8" width="15.421875" style="1" customWidth="1"/>
    <col min="9" max="9" width="26.28125" style="752" customWidth="1"/>
    <col min="10" max="16384" width="9.140625" style="1" customWidth="1"/>
  </cols>
  <sheetData>
    <row r="1" spans="1:9" ht="15" customHeight="1">
      <c r="A1" s="176" t="s">
        <v>532</v>
      </c>
      <c r="B1" s="763"/>
      <c r="C1" s="487"/>
      <c r="E1" s="487"/>
      <c r="F1" s="299"/>
      <c r="G1" s="299"/>
      <c r="H1" s="296" t="s">
        <v>492</v>
      </c>
      <c r="I1" s="16" t="s">
        <v>493</v>
      </c>
    </row>
    <row r="2" spans="1:9" ht="15" customHeight="1">
      <c r="A2" s="176" t="s">
        <v>533</v>
      </c>
      <c r="B2" s="764"/>
      <c r="C2" s="402"/>
      <c r="D2" s="402"/>
      <c r="E2" s="402"/>
      <c r="F2" s="301"/>
      <c r="G2" s="301"/>
      <c r="H2" s="296" t="s">
        <v>494</v>
      </c>
      <c r="I2" s="89" t="s">
        <v>495</v>
      </c>
    </row>
    <row r="3" spans="1:9" ht="18.75" customHeight="1">
      <c r="A3" s="296"/>
      <c r="B3" s="402"/>
      <c r="C3" s="402"/>
      <c r="D3" s="402"/>
      <c r="E3" s="402"/>
      <c r="F3" s="301"/>
      <c r="G3" s="301"/>
      <c r="H3" s="298"/>
      <c r="I3" s="89"/>
    </row>
    <row r="4" spans="1:9" ht="13.5" thickBot="1">
      <c r="A4" s="1149">
        <v>1999</v>
      </c>
      <c r="B4" s="1149"/>
      <c r="C4" s="1149"/>
      <c r="D4" s="1149"/>
      <c r="E4" s="1149"/>
      <c r="F4" s="1149"/>
      <c r="G4" s="1149"/>
      <c r="H4" s="1149"/>
      <c r="I4" s="1149"/>
    </row>
    <row r="5" spans="1:9" ht="18.75" customHeight="1" thickTop="1">
      <c r="A5" s="405"/>
      <c r="B5" s="220" t="s">
        <v>496</v>
      </c>
      <c r="C5" s="306"/>
      <c r="D5" s="220" t="s">
        <v>497</v>
      </c>
      <c r="E5" s="308"/>
      <c r="F5" s="418"/>
      <c r="G5" s="308"/>
      <c r="H5" s="304"/>
      <c r="I5" s="693"/>
    </row>
    <row r="6" spans="2:8" s="694" customFormat="1" ht="18.75" customHeight="1">
      <c r="B6" s="109" t="s">
        <v>498</v>
      </c>
      <c r="C6" s="695"/>
      <c r="D6" s="696" t="s">
        <v>499</v>
      </c>
      <c r="E6" s="550"/>
      <c r="F6" s="550"/>
      <c r="G6" s="550"/>
      <c r="H6" s="697"/>
    </row>
    <row r="7" spans="1:9" ht="18.75" customHeight="1">
      <c r="A7" s="698" t="s">
        <v>500</v>
      </c>
      <c r="B7" s="699" t="s">
        <v>402</v>
      </c>
      <c r="C7" s="332" t="s">
        <v>501</v>
      </c>
      <c r="D7" s="567" t="s">
        <v>404</v>
      </c>
      <c r="E7" s="700" t="s">
        <v>405</v>
      </c>
      <c r="F7" s="699" t="s">
        <v>185</v>
      </c>
      <c r="G7" s="427" t="s">
        <v>406</v>
      </c>
      <c r="H7" s="313" t="s">
        <v>407</v>
      </c>
      <c r="I7" s="232" t="s">
        <v>502</v>
      </c>
    </row>
    <row r="8" spans="1:9" ht="12.75" customHeight="1">
      <c r="A8" s="701" t="s">
        <v>503</v>
      </c>
      <c r="B8" s="702"/>
      <c r="C8" s="336" t="s">
        <v>504</v>
      </c>
      <c r="D8" s="582"/>
      <c r="E8" s="703"/>
      <c r="F8" s="702"/>
      <c r="G8" s="317"/>
      <c r="H8" s="312"/>
      <c r="I8" s="704" t="s">
        <v>505</v>
      </c>
    </row>
    <row r="9" spans="1:9" ht="18.75" customHeight="1">
      <c r="A9" s="705"/>
      <c r="B9" s="346" t="s">
        <v>506</v>
      </c>
      <c r="C9" s="344" t="s">
        <v>193</v>
      </c>
      <c r="D9" s="706"/>
      <c r="E9" s="707" t="s">
        <v>409</v>
      </c>
      <c r="F9" s="708"/>
      <c r="G9" s="709" t="s">
        <v>410</v>
      </c>
      <c r="H9" s="710" t="s">
        <v>507</v>
      </c>
      <c r="I9" s="711"/>
    </row>
    <row r="10" spans="1:9" s="694" customFormat="1" ht="18.75" customHeight="1">
      <c r="A10" s="712"/>
      <c r="B10" s="109" t="s">
        <v>508</v>
      </c>
      <c r="C10" s="713" t="s">
        <v>180</v>
      </c>
      <c r="D10" s="714" t="s">
        <v>414</v>
      </c>
      <c r="E10" s="548" t="s">
        <v>180</v>
      </c>
      <c r="F10" s="109" t="s">
        <v>196</v>
      </c>
      <c r="G10" s="696" t="s">
        <v>415</v>
      </c>
      <c r="H10" s="227" t="s">
        <v>509</v>
      </c>
      <c r="I10" s="715"/>
    </row>
    <row r="11" spans="1:9" s="724" customFormat="1" ht="25.5" customHeight="1">
      <c r="A11" s="716" t="s">
        <v>510</v>
      </c>
      <c r="B11" s="717">
        <v>338.1</v>
      </c>
      <c r="C11" s="718">
        <v>84.541</v>
      </c>
      <c r="D11" s="719">
        <v>12426</v>
      </c>
      <c r="E11" s="720">
        <v>14510.2</v>
      </c>
      <c r="F11" s="721">
        <v>9701</v>
      </c>
      <c r="G11" s="721">
        <v>3862</v>
      </c>
      <c r="H11" s="722">
        <v>947.2</v>
      </c>
      <c r="I11" s="723" t="s">
        <v>420</v>
      </c>
    </row>
    <row r="12" spans="1:9" ht="22.5" customHeight="1">
      <c r="A12" s="725" t="s">
        <v>500</v>
      </c>
      <c r="B12" s="726"/>
      <c r="C12" s="727"/>
      <c r="D12" s="728"/>
      <c r="E12" s="729"/>
      <c r="F12" s="730"/>
      <c r="G12" s="730"/>
      <c r="H12" s="731"/>
      <c r="I12" s="732" t="s">
        <v>502</v>
      </c>
    </row>
    <row r="13" spans="1:9" ht="15" customHeight="1">
      <c r="A13" s="725" t="s">
        <v>511</v>
      </c>
      <c r="B13" s="726"/>
      <c r="C13" s="727"/>
      <c r="D13" s="728"/>
      <c r="E13" s="729"/>
      <c r="F13" s="730"/>
      <c r="G13" s="730"/>
      <c r="H13" s="731"/>
      <c r="I13" s="732" t="s">
        <v>512</v>
      </c>
    </row>
    <row r="14" spans="1:9" ht="15" customHeight="1">
      <c r="A14" s="725"/>
      <c r="B14" s="726"/>
      <c r="C14" s="727"/>
      <c r="D14" s="728"/>
      <c r="E14" s="729"/>
      <c r="F14" s="730"/>
      <c r="G14" s="730"/>
      <c r="H14" s="731"/>
      <c r="I14" s="732" t="s">
        <v>513</v>
      </c>
    </row>
    <row r="15" spans="1:9" ht="25.5" customHeight="1">
      <c r="A15" s="733" t="s">
        <v>514</v>
      </c>
      <c r="B15" s="734">
        <v>105.58920243637334</v>
      </c>
      <c r="C15" s="735">
        <v>5.339</v>
      </c>
      <c r="D15" s="736">
        <v>1032</v>
      </c>
      <c r="E15" s="737">
        <v>1315.6</v>
      </c>
      <c r="F15" s="738">
        <v>865</v>
      </c>
      <c r="G15" s="738">
        <v>310</v>
      </c>
      <c r="H15" s="739">
        <v>140.6</v>
      </c>
      <c r="I15" s="740" t="s">
        <v>515</v>
      </c>
    </row>
    <row r="16" spans="1:9" ht="21" customHeight="1">
      <c r="A16" s="733" t="s">
        <v>516</v>
      </c>
      <c r="B16" s="734">
        <v>49.36780828941162</v>
      </c>
      <c r="C16" s="735">
        <v>11.619</v>
      </c>
      <c r="D16" s="736">
        <v>1404</v>
      </c>
      <c r="E16" s="737">
        <v>1623.6</v>
      </c>
      <c r="F16" s="738">
        <v>1120</v>
      </c>
      <c r="G16" s="738">
        <v>400</v>
      </c>
      <c r="H16" s="739">
        <v>103.6</v>
      </c>
      <c r="I16" s="740" t="s">
        <v>517</v>
      </c>
    </row>
    <row r="17" spans="1:9" ht="21" customHeight="1">
      <c r="A17" s="733" t="s">
        <v>518</v>
      </c>
      <c r="B17" s="734">
        <v>66.81825229179057</v>
      </c>
      <c r="C17" s="735">
        <v>12.528</v>
      </c>
      <c r="D17" s="736">
        <v>1955</v>
      </c>
      <c r="E17" s="737">
        <v>2484</v>
      </c>
      <c r="F17" s="738">
        <v>1683</v>
      </c>
      <c r="G17" s="738">
        <v>682</v>
      </c>
      <c r="H17" s="739">
        <v>119</v>
      </c>
      <c r="I17" s="740" t="s">
        <v>519</v>
      </c>
    </row>
    <row r="18" spans="1:9" ht="21" customHeight="1">
      <c r="A18" s="733" t="s">
        <v>520</v>
      </c>
      <c r="B18" s="734">
        <v>29.87783064334202</v>
      </c>
      <c r="C18" s="735">
        <v>12.829</v>
      </c>
      <c r="D18" s="736">
        <v>1162</v>
      </c>
      <c r="E18" s="737">
        <v>1336</v>
      </c>
      <c r="F18" s="738">
        <v>897</v>
      </c>
      <c r="G18" s="738">
        <v>325</v>
      </c>
      <c r="H18" s="739">
        <v>114</v>
      </c>
      <c r="I18" s="740" t="s">
        <v>521</v>
      </c>
    </row>
    <row r="19" spans="1:9" ht="21" customHeight="1">
      <c r="A19" s="733" t="s">
        <v>522</v>
      </c>
      <c r="B19" s="734">
        <v>86.4488874305285</v>
      </c>
      <c r="C19" s="735">
        <v>14.441</v>
      </c>
      <c r="D19" s="736">
        <v>2242</v>
      </c>
      <c r="E19" s="737">
        <v>2515</v>
      </c>
      <c r="F19" s="738">
        <v>1776</v>
      </c>
      <c r="G19" s="738">
        <v>564</v>
      </c>
      <c r="H19" s="739">
        <v>175</v>
      </c>
      <c r="I19" s="740" t="s">
        <v>523</v>
      </c>
    </row>
    <row r="20" spans="1:9" ht="21" customHeight="1">
      <c r="A20" s="741" t="s">
        <v>524</v>
      </c>
      <c r="B20" s="726"/>
      <c r="C20" s="735">
        <v>27.785</v>
      </c>
      <c r="D20" s="736">
        <v>4631</v>
      </c>
      <c r="E20" s="737">
        <v>5236</v>
      </c>
      <c r="F20" s="738">
        <v>3360</v>
      </c>
      <c r="G20" s="738">
        <v>1581</v>
      </c>
      <c r="H20" s="739">
        <v>295</v>
      </c>
      <c r="I20" s="742" t="s">
        <v>525</v>
      </c>
    </row>
    <row r="21" spans="1:9" ht="25.5" customHeight="1">
      <c r="A21" s="725" t="s">
        <v>526</v>
      </c>
      <c r="B21" s="743"/>
      <c r="C21" s="744"/>
      <c r="D21" s="745"/>
      <c r="E21" s="737"/>
      <c r="F21" s="730"/>
      <c r="G21" s="730"/>
      <c r="H21" s="731"/>
      <c r="I21" s="732" t="s">
        <v>527</v>
      </c>
    </row>
    <row r="22" spans="1:9" ht="21" customHeight="1">
      <c r="A22" s="6" t="s">
        <v>528</v>
      </c>
      <c r="B22" s="734">
        <v>281.40111806356003</v>
      </c>
      <c r="C22" s="735">
        <v>60.798</v>
      </c>
      <c r="D22" s="736">
        <v>10872</v>
      </c>
      <c r="E22" s="737">
        <v>12826</v>
      </c>
      <c r="F22" s="736">
        <v>8801</v>
      </c>
      <c r="G22" s="736">
        <v>3148</v>
      </c>
      <c r="H22" s="739">
        <v>877</v>
      </c>
      <c r="I22" s="514" t="s">
        <v>529</v>
      </c>
    </row>
    <row r="23" spans="1:9" ht="21" customHeight="1">
      <c r="A23" s="6" t="s">
        <v>530</v>
      </c>
      <c r="B23" s="734">
        <v>56.69888193643999</v>
      </c>
      <c r="C23" s="735">
        <v>23.743</v>
      </c>
      <c r="D23" s="736">
        <v>1554</v>
      </c>
      <c r="E23" s="737">
        <v>1684</v>
      </c>
      <c r="F23" s="736">
        <v>900</v>
      </c>
      <c r="G23" s="736">
        <v>714</v>
      </c>
      <c r="H23" s="739">
        <v>70</v>
      </c>
      <c r="I23" s="400" t="s">
        <v>531</v>
      </c>
    </row>
    <row r="24" spans="1:9" ht="9.75" customHeight="1" thickBot="1">
      <c r="A24" s="4"/>
      <c r="B24" s="746"/>
      <c r="C24" s="747"/>
      <c r="D24" s="746"/>
      <c r="E24" s="746"/>
      <c r="F24" s="748"/>
      <c r="G24" s="748"/>
      <c r="H24" s="749"/>
      <c r="I24" s="750"/>
    </row>
    <row r="25" spans="3:8" ht="14.25" customHeight="1" thickTop="1">
      <c r="C25" s="751"/>
      <c r="D25" s="751"/>
      <c r="E25" s="751"/>
      <c r="F25" s="751"/>
      <c r="G25" s="751"/>
      <c r="H25" s="751"/>
    </row>
    <row r="26" spans="2:4" ht="12.75">
      <c r="B26" s="753"/>
      <c r="D26" s="754"/>
    </row>
    <row r="27" spans="3:9" s="10" customFormat="1" ht="12.75">
      <c r="C27" s="755"/>
      <c r="D27" s="756"/>
      <c r="E27" s="757"/>
      <c r="I27" s="758"/>
    </row>
    <row r="28" spans="4:9" s="10" customFormat="1" ht="12.75">
      <c r="D28" s="756"/>
      <c r="E28" s="757"/>
      <c r="I28" s="758"/>
    </row>
    <row r="29" spans="4:9" s="10" customFormat="1" ht="12.75">
      <c r="D29" s="756"/>
      <c r="E29" s="757"/>
      <c r="I29" s="758"/>
    </row>
    <row r="30" spans="4:9" s="10" customFormat="1" ht="12.75">
      <c r="D30" s="756"/>
      <c r="E30" s="757"/>
      <c r="I30" s="758"/>
    </row>
    <row r="31" spans="4:9" s="10" customFormat="1" ht="12.75">
      <c r="D31" s="756"/>
      <c r="E31" s="759"/>
      <c r="F31" s="760"/>
      <c r="G31" s="755"/>
      <c r="H31" s="755"/>
      <c r="I31" s="758"/>
    </row>
    <row r="32" spans="4:9" s="10" customFormat="1" ht="12.75">
      <c r="D32" s="756"/>
      <c r="E32" s="759"/>
      <c r="F32" s="760"/>
      <c r="G32" s="755"/>
      <c r="H32" s="755"/>
      <c r="I32" s="758"/>
    </row>
    <row r="33" spans="4:9" s="10" customFormat="1" ht="12.75">
      <c r="D33" s="756"/>
      <c r="E33" s="759"/>
      <c r="F33" s="760"/>
      <c r="G33" s="755"/>
      <c r="H33" s="755"/>
      <c r="I33" s="758"/>
    </row>
    <row r="34" spans="4:9" s="10" customFormat="1" ht="12.75">
      <c r="D34" s="756"/>
      <c r="E34" s="759"/>
      <c r="H34" s="755"/>
      <c r="I34" s="758"/>
    </row>
    <row r="35" spans="4:9" s="10" customFormat="1" ht="12.75">
      <c r="D35" s="756"/>
      <c r="E35" s="759"/>
      <c r="I35" s="758"/>
    </row>
    <row r="36" spans="4:9" s="10" customFormat="1" ht="12.75">
      <c r="D36" s="756"/>
      <c r="E36" s="759"/>
      <c r="I36" s="758"/>
    </row>
    <row r="37" spans="4:9" s="10" customFormat="1" ht="12.75">
      <c r="D37" s="756"/>
      <c r="E37" s="759"/>
      <c r="I37" s="758"/>
    </row>
    <row r="38" spans="4:9" s="10" customFormat="1" ht="12.75">
      <c r="D38" s="761"/>
      <c r="I38" s="758"/>
    </row>
    <row r="39" spans="4:9" s="10" customFormat="1" ht="12.75">
      <c r="D39" s="761"/>
      <c r="I39" s="758"/>
    </row>
  </sheetData>
  <mergeCells count="1">
    <mergeCell ref="A4:I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selection activeCell="B4" sqref="B4"/>
    </sheetView>
  </sheetViews>
  <sheetFormatPr defaultColWidth="9.140625" defaultRowHeight="12.75"/>
  <cols>
    <col min="1" max="1" width="7.28125" style="1" customWidth="1"/>
    <col min="2" max="2" width="23.57421875" style="356" customWidth="1"/>
    <col min="3" max="3" width="9.8515625" style="1" customWidth="1"/>
    <col min="4" max="4" width="11.8515625" style="1" customWidth="1"/>
    <col min="5" max="6" width="9.00390625" style="1" customWidth="1"/>
    <col min="7" max="7" width="10.7109375" style="1" customWidth="1"/>
    <col min="8" max="8" width="12.421875" style="1" customWidth="1"/>
    <col min="9" max="9" width="10.57421875" style="1" customWidth="1"/>
    <col min="10" max="10" width="15.421875" style="1" customWidth="1"/>
    <col min="11" max="11" width="40.421875" style="1" customWidth="1"/>
    <col min="12" max="12" width="6.7109375" style="829" customWidth="1"/>
    <col min="13" max="13" width="6.00390625" style="752" customWidth="1"/>
    <col min="14" max="14" width="11.57421875" style="1" bestFit="1" customWidth="1"/>
    <col min="15" max="16384" width="9.140625" style="1" customWidth="1"/>
  </cols>
  <sheetData>
    <row r="1" spans="1:13" s="518" customFormat="1" ht="18.75">
      <c r="A1" s="517" t="s">
        <v>534</v>
      </c>
      <c r="B1" s="853"/>
      <c r="C1" s="854"/>
      <c r="D1" s="854"/>
      <c r="E1" s="854"/>
      <c r="F1" s="854"/>
      <c r="G1" s="854"/>
      <c r="H1" s="855"/>
      <c r="I1" s="855"/>
      <c r="J1" s="855"/>
      <c r="K1" s="177" t="s">
        <v>588</v>
      </c>
      <c r="L1" s="520" t="s">
        <v>535</v>
      </c>
      <c r="M1" s="856"/>
    </row>
    <row r="2" spans="1:12" ht="16.5">
      <c r="A2" s="87" t="s">
        <v>536</v>
      </c>
      <c r="B2" s="766"/>
      <c r="C2" s="767"/>
      <c r="D2" s="767"/>
      <c r="E2" s="767"/>
      <c r="F2" s="767"/>
      <c r="G2" s="767"/>
      <c r="H2" s="768"/>
      <c r="I2" s="768"/>
      <c r="J2" s="768"/>
      <c r="K2" s="769"/>
      <c r="L2" s="16" t="s">
        <v>537</v>
      </c>
    </row>
    <row r="3" spans="1:12" ht="21" customHeight="1" thickBot="1">
      <c r="A3" s="168" t="s">
        <v>538</v>
      </c>
      <c r="B3" s="770"/>
      <c r="C3" s="771"/>
      <c r="D3" s="771"/>
      <c r="E3" s="771"/>
      <c r="F3" s="771"/>
      <c r="G3" s="772" t="s">
        <v>43</v>
      </c>
      <c r="H3" s="773"/>
      <c r="I3" s="773"/>
      <c r="J3" s="774"/>
      <c r="K3" s="775"/>
      <c r="L3" s="404" t="s">
        <v>539</v>
      </c>
    </row>
    <row r="4" spans="1:12" s="435" customFormat="1" ht="25.5" customHeight="1" thickTop="1">
      <c r="A4" s="428"/>
      <c r="B4" s="776"/>
      <c r="C4" s="777" t="s">
        <v>540</v>
      </c>
      <c r="D4" s="778"/>
      <c r="E4" s="778"/>
      <c r="F4" s="778"/>
      <c r="G4" s="779" t="s">
        <v>541</v>
      </c>
      <c r="H4" s="332" t="s">
        <v>542</v>
      </c>
      <c r="I4" s="408" t="s">
        <v>151</v>
      </c>
      <c r="J4" s="780"/>
      <c r="K4" s="781"/>
      <c r="L4" s="438"/>
    </row>
    <row r="5" spans="1:12" ht="13.5" customHeight="1">
      <c r="A5" s="2"/>
      <c r="B5" s="782"/>
      <c r="C5" s="783" t="s">
        <v>183</v>
      </c>
      <c r="D5" s="783" t="s">
        <v>314</v>
      </c>
      <c r="E5" s="340" t="s">
        <v>315</v>
      </c>
      <c r="F5" s="783" t="s">
        <v>316</v>
      </c>
      <c r="G5" s="783" t="s">
        <v>301</v>
      </c>
      <c r="H5" s="784" t="s">
        <v>302</v>
      </c>
      <c r="I5" s="785" t="s">
        <v>299</v>
      </c>
      <c r="J5" s="702"/>
      <c r="K5" s="786"/>
      <c r="L5" s="693"/>
    </row>
    <row r="6" spans="1:12" ht="13.5" customHeight="1">
      <c r="A6" s="2"/>
      <c r="B6" s="782"/>
      <c r="C6" s="787"/>
      <c r="D6" s="788" t="s">
        <v>322</v>
      </c>
      <c r="E6" s="340" t="s">
        <v>323</v>
      </c>
      <c r="F6" s="788" t="s">
        <v>324</v>
      </c>
      <c r="G6" s="340" t="s">
        <v>543</v>
      </c>
      <c r="H6" s="338"/>
      <c r="I6" s="417" t="s">
        <v>544</v>
      </c>
      <c r="J6" s="702"/>
      <c r="K6" s="786"/>
      <c r="L6" s="693"/>
    </row>
    <row r="7" spans="1:12" ht="13.5" customHeight="1">
      <c r="A7" s="2"/>
      <c r="C7" s="787"/>
      <c r="D7" s="787"/>
      <c r="E7" s="789"/>
      <c r="F7" s="787"/>
      <c r="G7" s="790" t="s">
        <v>545</v>
      </c>
      <c r="H7" s="338"/>
      <c r="I7" s="323" t="s">
        <v>546</v>
      </c>
      <c r="J7" s="326"/>
      <c r="K7" s="786"/>
      <c r="L7" s="752"/>
    </row>
    <row r="8" spans="1:12" ht="13.5" customHeight="1">
      <c r="A8" s="231" t="s">
        <v>12</v>
      </c>
      <c r="B8" s="788" t="s">
        <v>408</v>
      </c>
      <c r="C8" s="787"/>
      <c r="D8" s="787"/>
      <c r="E8" s="789"/>
      <c r="F8" s="787"/>
      <c r="G8" s="790" t="s">
        <v>547</v>
      </c>
      <c r="H8" s="789"/>
      <c r="I8" s="788" t="s">
        <v>548</v>
      </c>
      <c r="J8" s="699" t="s">
        <v>549</v>
      </c>
      <c r="K8" s="344" t="s">
        <v>412</v>
      </c>
      <c r="L8" s="232" t="s">
        <v>13</v>
      </c>
    </row>
    <row r="9" spans="1:12" ht="13.5" customHeight="1">
      <c r="A9" s="2"/>
      <c r="B9" s="782"/>
      <c r="C9" s="787"/>
      <c r="D9" s="787"/>
      <c r="E9" s="789"/>
      <c r="F9" s="787"/>
      <c r="G9" s="790"/>
      <c r="H9" s="789"/>
      <c r="I9" s="787"/>
      <c r="J9" s="699" t="s">
        <v>301</v>
      </c>
      <c r="K9" s="786"/>
      <c r="L9" s="693"/>
    </row>
    <row r="10" spans="1:12" ht="12.75">
      <c r="A10" s="2"/>
      <c r="B10" s="782"/>
      <c r="C10" s="787"/>
      <c r="D10" s="787"/>
      <c r="E10" s="789"/>
      <c r="F10" s="787"/>
      <c r="G10" s="583"/>
      <c r="I10" s="789"/>
      <c r="J10" s="412" t="s">
        <v>550</v>
      </c>
      <c r="K10" s="786"/>
      <c r="L10" s="693"/>
    </row>
    <row r="11" spans="1:12" ht="13.5" customHeight="1">
      <c r="A11" s="2"/>
      <c r="B11" s="791"/>
      <c r="C11" s="346" t="s">
        <v>6</v>
      </c>
      <c r="D11" s="346" t="s">
        <v>77</v>
      </c>
      <c r="E11" s="346" t="s">
        <v>331</v>
      </c>
      <c r="F11" s="346" t="s">
        <v>332</v>
      </c>
      <c r="G11" s="346" t="s">
        <v>507</v>
      </c>
      <c r="H11" s="346" t="s">
        <v>551</v>
      </c>
      <c r="I11" s="792"/>
      <c r="J11" s="699" t="s">
        <v>552</v>
      </c>
      <c r="K11" s="786"/>
      <c r="L11" s="693"/>
    </row>
    <row r="12" spans="1:12" ht="13.5" customHeight="1">
      <c r="A12" s="2"/>
      <c r="B12" s="791"/>
      <c r="C12" s="792"/>
      <c r="D12" s="346" t="s">
        <v>553</v>
      </c>
      <c r="E12" s="346" t="s">
        <v>553</v>
      </c>
      <c r="F12" s="346" t="s">
        <v>338</v>
      </c>
      <c r="G12" s="346" t="s">
        <v>554</v>
      </c>
      <c r="H12" s="346" t="s">
        <v>555</v>
      </c>
      <c r="I12" s="346" t="s">
        <v>340</v>
      </c>
      <c r="J12" s="105" t="s">
        <v>556</v>
      </c>
      <c r="K12" s="786"/>
      <c r="L12" s="693"/>
    </row>
    <row r="13" spans="1:12" ht="13.5" customHeight="1">
      <c r="A13" s="2"/>
      <c r="B13" s="791"/>
      <c r="C13" s="792"/>
      <c r="D13" s="346" t="s">
        <v>345</v>
      </c>
      <c r="E13" s="346" t="s">
        <v>557</v>
      </c>
      <c r="F13" s="346" t="s">
        <v>346</v>
      </c>
      <c r="G13" s="346" t="s">
        <v>558</v>
      </c>
      <c r="H13" s="346" t="s">
        <v>333</v>
      </c>
      <c r="I13" s="346" t="s">
        <v>559</v>
      </c>
      <c r="J13" s="105" t="s">
        <v>560</v>
      </c>
      <c r="K13" s="786"/>
      <c r="L13" s="693"/>
    </row>
    <row r="14" spans="1:12" ht="13.5" customHeight="1">
      <c r="A14" s="2"/>
      <c r="B14" s="791"/>
      <c r="C14" s="792"/>
      <c r="D14" s="792"/>
      <c r="E14" s="792"/>
      <c r="F14" s="792"/>
      <c r="G14" s="346" t="s">
        <v>561</v>
      </c>
      <c r="H14" s="346" t="s">
        <v>553</v>
      </c>
      <c r="I14" s="792"/>
      <c r="J14" s="105" t="s">
        <v>562</v>
      </c>
      <c r="K14" s="786"/>
      <c r="L14" s="693"/>
    </row>
    <row r="15" spans="1:12" ht="13.5" customHeight="1">
      <c r="A15" s="2"/>
      <c r="B15" s="793"/>
      <c r="C15" s="794"/>
      <c r="D15" s="794"/>
      <c r="E15" s="794"/>
      <c r="F15" s="794"/>
      <c r="G15" s="344"/>
      <c r="H15" s="337" t="s">
        <v>563</v>
      </c>
      <c r="I15" s="794"/>
      <c r="J15" s="105" t="s">
        <v>564</v>
      </c>
      <c r="K15" s="786"/>
      <c r="L15" s="693"/>
    </row>
    <row r="16" spans="1:12" ht="13.5" customHeight="1">
      <c r="A16" s="30"/>
      <c r="B16" s="795"/>
      <c r="C16" s="796"/>
      <c r="D16" s="796"/>
      <c r="E16" s="796"/>
      <c r="F16" s="796"/>
      <c r="G16" s="348"/>
      <c r="H16" s="348" t="s">
        <v>347</v>
      </c>
      <c r="I16" s="796"/>
      <c r="J16" s="325" t="s">
        <v>565</v>
      </c>
      <c r="K16" s="797"/>
      <c r="L16" s="798"/>
    </row>
    <row r="17" spans="1:14" s="724" customFormat="1" ht="25.5" customHeight="1">
      <c r="A17" s="799" t="s">
        <v>419</v>
      </c>
      <c r="B17" s="800" t="s">
        <v>183</v>
      </c>
      <c r="C17" s="801">
        <f>SUM(C20:C37)</f>
        <v>4270485.3</v>
      </c>
      <c r="D17" s="801">
        <f aca="true" t="shared" si="0" ref="D17:I17">SUM(D19:D37)</f>
        <v>2208745.8</v>
      </c>
      <c r="E17" s="801">
        <f t="shared" si="0"/>
        <v>439185.7</v>
      </c>
      <c r="F17" s="801">
        <f t="shared" si="0"/>
        <v>564026.5</v>
      </c>
      <c r="G17" s="801">
        <f t="shared" si="0"/>
        <v>1058526.3</v>
      </c>
      <c r="H17" s="801">
        <f t="shared" si="0"/>
        <v>354241.8</v>
      </c>
      <c r="I17" s="801">
        <f t="shared" si="0"/>
        <v>712621.5</v>
      </c>
      <c r="J17" s="802">
        <f>I17/(C17+H17)*100</f>
        <v>15.408941643280963</v>
      </c>
      <c r="K17" s="803" t="s">
        <v>420</v>
      </c>
      <c r="L17" s="804" t="s">
        <v>419</v>
      </c>
      <c r="N17" s="805">
        <f>SUM(D17:G17)</f>
        <v>4270484.3</v>
      </c>
    </row>
    <row r="18" spans="1:12" ht="18.75" customHeight="1">
      <c r="A18" s="642" t="s">
        <v>421</v>
      </c>
      <c r="B18" s="806" t="s">
        <v>566</v>
      </c>
      <c r="K18" s="807" t="s">
        <v>567</v>
      </c>
      <c r="L18" s="808" t="s">
        <v>421</v>
      </c>
    </row>
    <row r="19" spans="1:12" ht="12.75" customHeight="1">
      <c r="A19" s="642" t="s">
        <v>424</v>
      </c>
      <c r="B19" s="809" t="s">
        <v>568</v>
      </c>
      <c r="C19" s="810"/>
      <c r="D19" s="810"/>
      <c r="E19" s="810"/>
      <c r="F19" s="810"/>
      <c r="G19" s="810"/>
      <c r="H19" s="752"/>
      <c r="I19" s="810"/>
      <c r="J19" s="811"/>
      <c r="K19" s="807" t="s">
        <v>569</v>
      </c>
      <c r="L19" s="808" t="s">
        <v>424</v>
      </c>
    </row>
    <row r="20" spans="1:12" ht="12.75">
      <c r="A20" s="812"/>
      <c r="B20" s="809" t="s">
        <v>427</v>
      </c>
      <c r="C20" s="813">
        <v>31578.5</v>
      </c>
      <c r="D20" s="813">
        <v>8050.1</v>
      </c>
      <c r="E20" s="813">
        <v>12452</v>
      </c>
      <c r="F20" s="813">
        <v>8517.4</v>
      </c>
      <c r="G20" s="813">
        <v>2558.1</v>
      </c>
      <c r="H20" s="813">
        <v>16991.1</v>
      </c>
      <c r="I20" s="813">
        <v>2872.3</v>
      </c>
      <c r="J20" s="811">
        <f>I20/(C20+H20)*100</f>
        <v>5.913781460007907</v>
      </c>
      <c r="K20" s="814" t="s">
        <v>570</v>
      </c>
      <c r="L20" s="815"/>
    </row>
    <row r="21" spans="1:12" ht="18" customHeight="1">
      <c r="A21" s="816" t="s">
        <v>432</v>
      </c>
      <c r="B21" s="806" t="s">
        <v>430</v>
      </c>
      <c r="K21" s="817" t="s">
        <v>431</v>
      </c>
      <c r="L21" s="818" t="s">
        <v>432</v>
      </c>
    </row>
    <row r="22" spans="1:12" ht="12.75" customHeight="1">
      <c r="A22" s="816">
        <v>16</v>
      </c>
      <c r="B22" s="809" t="s">
        <v>571</v>
      </c>
      <c r="C22" s="813">
        <v>22359.2</v>
      </c>
      <c r="D22" s="813">
        <v>12078</v>
      </c>
      <c r="E22" s="813">
        <v>4484.2</v>
      </c>
      <c r="F22" s="813">
        <v>54.4</v>
      </c>
      <c r="G22" s="813">
        <v>5742.6</v>
      </c>
      <c r="H22" s="813">
        <v>9000</v>
      </c>
      <c r="I22" s="813" t="s">
        <v>370</v>
      </c>
      <c r="J22" s="811">
        <v>4.3</v>
      </c>
      <c r="K22" s="807" t="s">
        <v>434</v>
      </c>
      <c r="L22" s="818">
        <v>16</v>
      </c>
    </row>
    <row r="23" spans="1:12" ht="18" customHeight="1">
      <c r="A23" s="808" t="s">
        <v>435</v>
      </c>
      <c r="B23" s="806" t="s">
        <v>436</v>
      </c>
      <c r="K23" s="817" t="s">
        <v>572</v>
      </c>
      <c r="L23" s="808" t="s">
        <v>435</v>
      </c>
    </row>
    <row r="24" spans="1:12" ht="12.75" customHeight="1">
      <c r="A24" s="808" t="s">
        <v>438</v>
      </c>
      <c r="B24" s="809" t="s">
        <v>573</v>
      </c>
      <c r="C24" s="810"/>
      <c r="D24" s="810"/>
      <c r="E24" s="810"/>
      <c r="F24" s="810"/>
      <c r="G24" s="810"/>
      <c r="H24" s="810"/>
      <c r="I24" s="810"/>
      <c r="J24" s="811"/>
      <c r="K24" s="807" t="s">
        <v>574</v>
      </c>
      <c r="L24" s="808" t="s">
        <v>438</v>
      </c>
    </row>
    <row r="25" spans="1:12" ht="12.75" customHeight="1">
      <c r="A25" s="808" t="s">
        <v>575</v>
      </c>
      <c r="B25" s="809" t="s">
        <v>442</v>
      </c>
      <c r="C25" s="810"/>
      <c r="D25" s="810"/>
      <c r="E25" s="810"/>
      <c r="F25" s="810"/>
      <c r="G25" s="810"/>
      <c r="H25" s="810"/>
      <c r="I25" s="810"/>
      <c r="J25" s="811"/>
      <c r="K25" s="807" t="s">
        <v>576</v>
      </c>
      <c r="L25" s="808" t="s">
        <v>575</v>
      </c>
    </row>
    <row r="26" spans="1:12" ht="12.75">
      <c r="A26" s="642" t="s">
        <v>444</v>
      </c>
      <c r="B26" s="806" t="s">
        <v>445</v>
      </c>
      <c r="C26" s="813">
        <v>18881.4</v>
      </c>
      <c r="D26" s="813">
        <v>10191.9</v>
      </c>
      <c r="E26" s="813">
        <v>1698</v>
      </c>
      <c r="F26" s="813">
        <v>4296.6</v>
      </c>
      <c r="G26" s="813">
        <v>2694.9</v>
      </c>
      <c r="H26" s="813">
        <v>649.4</v>
      </c>
      <c r="I26" s="813">
        <v>4556.2</v>
      </c>
      <c r="J26" s="811">
        <f>I26/(C26+H26)*100</f>
        <v>23.32828148360538</v>
      </c>
      <c r="K26" s="807" t="s">
        <v>577</v>
      </c>
      <c r="L26" s="819" t="s">
        <v>444</v>
      </c>
    </row>
    <row r="27" spans="1:12" ht="18" customHeight="1">
      <c r="A27" s="816" t="s">
        <v>448</v>
      </c>
      <c r="B27" s="806" t="s">
        <v>449</v>
      </c>
      <c r="K27" s="817" t="s">
        <v>450</v>
      </c>
      <c r="L27" s="820" t="s">
        <v>448</v>
      </c>
    </row>
    <row r="28" spans="1:12" ht="12.75" customHeight="1">
      <c r="A28" s="816"/>
      <c r="B28" s="809" t="s">
        <v>451</v>
      </c>
      <c r="C28" s="813">
        <v>536104.1</v>
      </c>
      <c r="D28" s="813">
        <v>220097.2</v>
      </c>
      <c r="E28" s="813">
        <v>29584.9</v>
      </c>
      <c r="F28" s="813">
        <v>174033.2</v>
      </c>
      <c r="G28" s="813">
        <v>112388.7</v>
      </c>
      <c r="H28" s="813">
        <v>32622.6</v>
      </c>
      <c r="I28" s="813">
        <v>47992.6</v>
      </c>
      <c r="J28" s="811">
        <f>I28/(C28+H28)*100</f>
        <v>8.438605045270426</v>
      </c>
      <c r="K28" s="807" t="s">
        <v>578</v>
      </c>
      <c r="L28" s="820"/>
    </row>
    <row r="29" spans="1:12" ht="18" customHeight="1">
      <c r="A29" s="816" t="s">
        <v>453</v>
      </c>
      <c r="B29" s="809" t="s">
        <v>454</v>
      </c>
      <c r="C29" s="813">
        <v>31700.5</v>
      </c>
      <c r="D29" s="813">
        <v>17456.6</v>
      </c>
      <c r="E29" s="813">
        <v>5156.1</v>
      </c>
      <c r="F29" s="813">
        <v>4013.2</v>
      </c>
      <c r="G29" s="813">
        <v>5074.6</v>
      </c>
      <c r="H29" s="813">
        <v>224.2</v>
      </c>
      <c r="I29" s="813">
        <v>2174.7</v>
      </c>
      <c r="J29" s="811">
        <f>I29/(C29+H29)*100</f>
        <v>6.811966909634232</v>
      </c>
      <c r="K29" s="814" t="s">
        <v>455</v>
      </c>
      <c r="L29" s="808" t="s">
        <v>453</v>
      </c>
    </row>
    <row r="30" spans="1:12" ht="18" customHeight="1">
      <c r="A30" s="816" t="s">
        <v>456</v>
      </c>
      <c r="B30" s="806" t="s">
        <v>457</v>
      </c>
      <c r="C30" s="813">
        <v>39295.8</v>
      </c>
      <c r="D30" s="813">
        <v>23012</v>
      </c>
      <c r="E30" s="813">
        <v>2641.9</v>
      </c>
      <c r="F30" s="813">
        <v>6308</v>
      </c>
      <c r="G30" s="813">
        <v>7333.8</v>
      </c>
      <c r="H30" s="813">
        <v>4390.9</v>
      </c>
      <c r="I30" s="813">
        <v>11079.8</v>
      </c>
      <c r="J30" s="811">
        <f>I30/(C30+H30)*100</f>
        <v>25.361952264648046</v>
      </c>
      <c r="K30" s="817" t="s">
        <v>458</v>
      </c>
      <c r="L30" s="808" t="s">
        <v>456</v>
      </c>
    </row>
    <row r="31" spans="1:12" ht="18" customHeight="1">
      <c r="A31" s="816" t="s">
        <v>459</v>
      </c>
      <c r="B31" s="809" t="s">
        <v>579</v>
      </c>
      <c r="C31" s="813">
        <v>268455.3</v>
      </c>
      <c r="D31" s="813">
        <v>163289.9</v>
      </c>
      <c r="E31" s="813">
        <v>45050.3</v>
      </c>
      <c r="F31" s="813">
        <v>19658.9</v>
      </c>
      <c r="G31" s="813">
        <v>40456.2</v>
      </c>
      <c r="H31" s="813">
        <v>13762.6</v>
      </c>
      <c r="I31" s="813">
        <v>29699.6</v>
      </c>
      <c r="J31" s="811">
        <f>I31/(C31+H31)*100</f>
        <v>10.523641484115643</v>
      </c>
      <c r="K31" s="817" t="s">
        <v>580</v>
      </c>
      <c r="L31" s="820" t="s">
        <v>459</v>
      </c>
    </row>
    <row r="32" spans="1:12" ht="18" customHeight="1">
      <c r="A32" s="816" t="s">
        <v>464</v>
      </c>
      <c r="B32" s="809" t="s">
        <v>465</v>
      </c>
      <c r="K32" s="814" t="s">
        <v>466</v>
      </c>
      <c r="L32" s="820" t="s">
        <v>464</v>
      </c>
    </row>
    <row r="33" spans="1:12" ht="12.75">
      <c r="A33" s="812"/>
      <c r="B33" s="809" t="s">
        <v>581</v>
      </c>
      <c r="C33" s="813">
        <v>101446.5</v>
      </c>
      <c r="D33" s="813">
        <v>60470.1</v>
      </c>
      <c r="E33" s="813">
        <v>9284.7</v>
      </c>
      <c r="F33" s="813">
        <v>10355.8</v>
      </c>
      <c r="G33" s="813">
        <v>21335.9</v>
      </c>
      <c r="H33" s="813">
        <v>4196</v>
      </c>
      <c r="I33" s="813">
        <v>20145.3</v>
      </c>
      <c r="J33" s="811">
        <f>I33/(C33+H33)*100</f>
        <v>19.069313959817308</v>
      </c>
      <c r="K33" s="814" t="s">
        <v>468</v>
      </c>
      <c r="L33" s="815"/>
    </row>
    <row r="34" spans="1:12" ht="18" customHeight="1">
      <c r="A34" s="816" t="s">
        <v>469</v>
      </c>
      <c r="B34" s="809" t="s">
        <v>470</v>
      </c>
      <c r="C34" s="813">
        <v>355044</v>
      </c>
      <c r="D34" s="813">
        <v>167300.7</v>
      </c>
      <c r="E34" s="813">
        <v>62083.5</v>
      </c>
      <c r="F34" s="813">
        <v>33247.8</v>
      </c>
      <c r="G34" s="813">
        <v>92412</v>
      </c>
      <c r="H34" s="813">
        <v>83119.7</v>
      </c>
      <c r="I34" s="813">
        <v>63666.1</v>
      </c>
      <c r="J34" s="811">
        <f>I34/(C34+H34)*100</f>
        <v>14.530208686844665</v>
      </c>
      <c r="K34" s="814" t="s">
        <v>471</v>
      </c>
      <c r="L34" s="820" t="s">
        <v>469</v>
      </c>
    </row>
    <row r="35" spans="1:12" ht="18" customHeight="1">
      <c r="A35" s="816" t="s">
        <v>472</v>
      </c>
      <c r="B35" s="809" t="s">
        <v>473</v>
      </c>
      <c r="C35" s="813">
        <v>1659112.8</v>
      </c>
      <c r="D35" s="813">
        <v>903345.6</v>
      </c>
      <c r="E35" s="813">
        <v>139455.1</v>
      </c>
      <c r="F35" s="813">
        <v>150057.5</v>
      </c>
      <c r="G35" s="813">
        <v>466254.6</v>
      </c>
      <c r="H35" s="813">
        <v>130130.2</v>
      </c>
      <c r="I35" s="813">
        <v>339227.2</v>
      </c>
      <c r="J35" s="811">
        <f>I35/(C35+H35)*100</f>
        <v>18.959258189077726</v>
      </c>
      <c r="K35" s="814" t="s">
        <v>474</v>
      </c>
      <c r="L35" s="820" t="s">
        <v>472</v>
      </c>
    </row>
    <row r="36" spans="1:12" ht="18" customHeight="1">
      <c r="A36" s="816" t="s">
        <v>475</v>
      </c>
      <c r="B36" s="809" t="s">
        <v>476</v>
      </c>
      <c r="K36" s="817" t="s">
        <v>582</v>
      </c>
      <c r="L36" s="808" t="s">
        <v>475</v>
      </c>
    </row>
    <row r="37" spans="1:12" ht="12.75">
      <c r="A37" s="812"/>
      <c r="B37" s="809" t="s">
        <v>583</v>
      </c>
      <c r="C37" s="813">
        <v>1206507.2</v>
      </c>
      <c r="D37" s="813">
        <v>623453.7</v>
      </c>
      <c r="E37" s="813">
        <v>127295</v>
      </c>
      <c r="F37" s="813">
        <v>153483.7</v>
      </c>
      <c r="G37" s="813">
        <v>302274.9</v>
      </c>
      <c r="H37" s="813">
        <v>59155.1</v>
      </c>
      <c r="I37" s="813">
        <v>191207.7</v>
      </c>
      <c r="J37" s="811">
        <f>I37/(C37+H37)*100</f>
        <v>15.107323651814546</v>
      </c>
      <c r="K37" s="814" t="s">
        <v>584</v>
      </c>
      <c r="L37" s="821"/>
    </row>
    <row r="38" spans="1:12" ht="9" customHeight="1">
      <c r="A38" s="822"/>
      <c r="B38" s="823"/>
      <c r="C38" s="31"/>
      <c r="D38" s="31"/>
      <c r="E38" s="31"/>
      <c r="F38" s="31"/>
      <c r="G38" s="31"/>
      <c r="H38" s="31"/>
      <c r="I38" s="824"/>
      <c r="J38" s="825"/>
      <c r="K38" s="797"/>
      <c r="L38" s="826"/>
    </row>
    <row r="39" spans="1:12" ht="6" customHeight="1">
      <c r="A39" s="827"/>
      <c r="B39" s="828"/>
      <c r="C39" s="3"/>
      <c r="D39" s="3"/>
      <c r="E39" s="3"/>
      <c r="F39" s="3"/>
      <c r="G39" s="3"/>
      <c r="H39" s="3"/>
      <c r="I39" s="3"/>
      <c r="J39" s="3"/>
      <c r="K39" s="829"/>
      <c r="L39" s="512"/>
    </row>
    <row r="40" spans="1:12" ht="16.5">
      <c r="A40" s="765" t="s">
        <v>585</v>
      </c>
      <c r="B40" s="766"/>
      <c r="C40" s="767"/>
      <c r="D40" s="767"/>
      <c r="E40" s="767"/>
      <c r="F40" s="767"/>
      <c r="G40" s="767"/>
      <c r="H40" s="768"/>
      <c r="I40" s="768"/>
      <c r="J40" s="768"/>
      <c r="K40" s="769"/>
      <c r="L40" s="16" t="s">
        <v>586</v>
      </c>
    </row>
    <row r="41" spans="1:12" ht="19.5" customHeight="1">
      <c r="A41" s="830" t="s">
        <v>538</v>
      </c>
      <c r="B41" s="831"/>
      <c r="C41" s="832"/>
      <c r="D41" s="832"/>
      <c r="E41" s="832"/>
      <c r="F41" s="832"/>
      <c r="G41" s="833" t="s">
        <v>41</v>
      </c>
      <c r="H41" s="834"/>
      <c r="I41" s="834"/>
      <c r="J41" s="834"/>
      <c r="K41" s="835"/>
      <c r="L41" s="836" t="s">
        <v>539</v>
      </c>
    </row>
    <row r="42" spans="1:12" ht="22.5" customHeight="1">
      <c r="A42" s="428"/>
      <c r="B42" s="776"/>
      <c r="C42" s="777" t="s">
        <v>540</v>
      </c>
      <c r="D42" s="778"/>
      <c r="E42" s="778"/>
      <c r="F42" s="778"/>
      <c r="G42" s="779" t="s">
        <v>541</v>
      </c>
      <c r="H42" s="336" t="s">
        <v>542</v>
      </c>
      <c r="I42" s="408" t="s">
        <v>151</v>
      </c>
      <c r="J42" s="780"/>
      <c r="K42" s="781"/>
      <c r="L42" s="438"/>
    </row>
    <row r="43" spans="1:12" ht="13.5" customHeight="1">
      <c r="A43" s="2"/>
      <c r="B43" s="782"/>
      <c r="C43" s="783" t="s">
        <v>183</v>
      </c>
      <c r="D43" s="783" t="s">
        <v>314</v>
      </c>
      <c r="E43" s="340" t="s">
        <v>315</v>
      </c>
      <c r="F43" s="783" t="s">
        <v>316</v>
      </c>
      <c r="G43" s="783" t="s">
        <v>301</v>
      </c>
      <c r="H43" s="784" t="s">
        <v>302</v>
      </c>
      <c r="I43" s="785" t="s">
        <v>299</v>
      </c>
      <c r="J43" s="702"/>
      <c r="K43" s="786"/>
      <c r="L43" s="693"/>
    </row>
    <row r="44" spans="1:12" ht="13.5" customHeight="1">
      <c r="A44" s="2"/>
      <c r="B44" s="782"/>
      <c r="C44" s="787"/>
      <c r="D44" s="788" t="s">
        <v>322</v>
      </c>
      <c r="E44" s="340" t="s">
        <v>323</v>
      </c>
      <c r="F44" s="788" t="s">
        <v>324</v>
      </c>
      <c r="G44" s="340" t="s">
        <v>543</v>
      </c>
      <c r="H44" s="338"/>
      <c r="I44" s="417" t="s">
        <v>544</v>
      </c>
      <c r="J44" s="702"/>
      <c r="K44" s="786"/>
      <c r="L44" s="693"/>
    </row>
    <row r="45" spans="1:12" ht="13.5" customHeight="1">
      <c r="A45" s="2"/>
      <c r="C45" s="787"/>
      <c r="D45" s="787"/>
      <c r="E45" s="789"/>
      <c r="F45" s="787"/>
      <c r="G45" s="790" t="s">
        <v>545</v>
      </c>
      <c r="H45" s="338"/>
      <c r="I45" s="323" t="s">
        <v>546</v>
      </c>
      <c r="J45" s="326"/>
      <c r="K45" s="786"/>
      <c r="L45" s="752"/>
    </row>
    <row r="46" spans="1:12" ht="13.5" customHeight="1">
      <c r="A46" s="231" t="s">
        <v>12</v>
      </c>
      <c r="B46" s="788" t="s">
        <v>408</v>
      </c>
      <c r="C46" s="787"/>
      <c r="D46" s="787"/>
      <c r="E46" s="789"/>
      <c r="F46" s="787"/>
      <c r="G46" s="790" t="s">
        <v>547</v>
      </c>
      <c r="H46" s="789"/>
      <c r="I46" s="788" t="s">
        <v>548</v>
      </c>
      <c r="J46" s="699" t="s">
        <v>549</v>
      </c>
      <c r="K46" s="344" t="s">
        <v>412</v>
      </c>
      <c r="L46" s="232" t="s">
        <v>13</v>
      </c>
    </row>
    <row r="47" spans="1:12" ht="13.5" customHeight="1">
      <c r="A47" s="2"/>
      <c r="B47" s="782"/>
      <c r="C47" s="787"/>
      <c r="D47" s="787"/>
      <c r="E47" s="789"/>
      <c r="F47" s="787"/>
      <c r="G47" s="790"/>
      <c r="H47" s="789"/>
      <c r="I47" s="787"/>
      <c r="J47" s="699" t="s">
        <v>301</v>
      </c>
      <c r="K47" s="786"/>
      <c r="L47" s="693"/>
    </row>
    <row r="48" spans="1:12" ht="13.5" customHeight="1">
      <c r="A48" s="2"/>
      <c r="B48" s="782"/>
      <c r="C48" s="787"/>
      <c r="D48" s="787"/>
      <c r="E48" s="789"/>
      <c r="F48" s="787"/>
      <c r="G48" s="583"/>
      <c r="I48" s="789"/>
      <c r="J48" s="412" t="s">
        <v>550</v>
      </c>
      <c r="K48" s="786"/>
      <c r="L48" s="693"/>
    </row>
    <row r="49" spans="1:12" ht="13.5" customHeight="1">
      <c r="A49" s="2"/>
      <c r="B49" s="791"/>
      <c r="C49" s="346" t="s">
        <v>6</v>
      </c>
      <c r="D49" s="346" t="s">
        <v>77</v>
      </c>
      <c r="E49" s="346" t="s">
        <v>331</v>
      </c>
      <c r="F49" s="346" t="s">
        <v>332</v>
      </c>
      <c r="G49" s="346" t="s">
        <v>507</v>
      </c>
      <c r="H49" s="346" t="s">
        <v>551</v>
      </c>
      <c r="I49" s="792"/>
      <c r="J49" s="699" t="s">
        <v>552</v>
      </c>
      <c r="K49" s="786"/>
      <c r="L49" s="693"/>
    </row>
    <row r="50" spans="1:12" ht="13.5" customHeight="1">
      <c r="A50" s="2"/>
      <c r="B50" s="791"/>
      <c r="C50" s="792"/>
      <c r="D50" s="346" t="s">
        <v>553</v>
      </c>
      <c r="E50" s="346" t="s">
        <v>553</v>
      </c>
      <c r="F50" s="346" t="s">
        <v>338</v>
      </c>
      <c r="G50" s="346" t="s">
        <v>554</v>
      </c>
      <c r="H50" s="346" t="s">
        <v>555</v>
      </c>
      <c r="I50" s="346" t="s">
        <v>340</v>
      </c>
      <c r="J50" s="105" t="s">
        <v>556</v>
      </c>
      <c r="K50" s="786"/>
      <c r="L50" s="693"/>
    </row>
    <row r="51" spans="1:12" ht="13.5" customHeight="1">
      <c r="A51" s="2"/>
      <c r="B51" s="791"/>
      <c r="C51" s="792"/>
      <c r="D51" s="346" t="s">
        <v>345</v>
      </c>
      <c r="E51" s="346" t="s">
        <v>557</v>
      </c>
      <c r="F51" s="346" t="s">
        <v>346</v>
      </c>
      <c r="G51" s="346" t="s">
        <v>558</v>
      </c>
      <c r="H51" s="346" t="s">
        <v>333</v>
      </c>
      <c r="I51" s="346" t="s">
        <v>559</v>
      </c>
      <c r="J51" s="105" t="s">
        <v>560</v>
      </c>
      <c r="K51" s="786"/>
      <c r="L51" s="693"/>
    </row>
    <row r="52" spans="1:12" ht="13.5" customHeight="1">
      <c r="A52" s="2"/>
      <c r="B52" s="791"/>
      <c r="C52" s="792"/>
      <c r="D52" s="792"/>
      <c r="E52" s="792"/>
      <c r="F52" s="792"/>
      <c r="G52" s="346" t="s">
        <v>561</v>
      </c>
      <c r="H52" s="346" t="s">
        <v>553</v>
      </c>
      <c r="I52" s="792"/>
      <c r="J52" s="105" t="s">
        <v>562</v>
      </c>
      <c r="K52" s="786"/>
      <c r="L52" s="693"/>
    </row>
    <row r="53" spans="1:12" ht="13.5" customHeight="1">
      <c r="A53" s="2"/>
      <c r="B53" s="791"/>
      <c r="C53" s="792"/>
      <c r="D53" s="792"/>
      <c r="E53" s="792"/>
      <c r="F53" s="792"/>
      <c r="G53" s="344"/>
      <c r="H53" s="337" t="s">
        <v>563</v>
      </c>
      <c r="I53" s="792"/>
      <c r="J53" s="105" t="s">
        <v>564</v>
      </c>
      <c r="K53" s="786"/>
      <c r="L53" s="693"/>
    </row>
    <row r="54" spans="1:12" ht="13.5" customHeight="1">
      <c r="A54" s="30"/>
      <c r="B54" s="795"/>
      <c r="C54" s="796"/>
      <c r="D54" s="796"/>
      <c r="E54" s="796"/>
      <c r="F54" s="796"/>
      <c r="G54" s="348"/>
      <c r="H54" s="348" t="s">
        <v>347</v>
      </c>
      <c r="I54" s="796"/>
      <c r="J54" s="325" t="s">
        <v>565</v>
      </c>
      <c r="K54" s="797"/>
      <c r="L54" s="798"/>
    </row>
    <row r="55" spans="1:12" ht="23.25" customHeight="1">
      <c r="A55" s="799" t="s">
        <v>419</v>
      </c>
      <c r="B55" s="800" t="s">
        <v>183</v>
      </c>
      <c r="C55" s="837">
        <v>5361596.9</v>
      </c>
      <c r="D55" s="837">
        <v>2883022</v>
      </c>
      <c r="E55" s="837">
        <v>529903.7</v>
      </c>
      <c r="F55" s="837">
        <v>795427</v>
      </c>
      <c r="G55" s="837">
        <v>1153243.8</v>
      </c>
      <c r="H55" s="838">
        <v>448040.2</v>
      </c>
      <c r="I55" s="801">
        <v>782422</v>
      </c>
      <c r="J55" s="802">
        <v>13.467657041779768</v>
      </c>
      <c r="K55" s="803" t="s">
        <v>420</v>
      </c>
      <c r="L55" s="804" t="s">
        <v>419</v>
      </c>
    </row>
    <row r="56" spans="1:12" ht="18.75" customHeight="1">
      <c r="A56" s="642" t="s">
        <v>421</v>
      </c>
      <c r="B56" s="806" t="s">
        <v>566</v>
      </c>
      <c r="C56" s="3"/>
      <c r="D56" s="3"/>
      <c r="E56" s="3"/>
      <c r="F56" s="3"/>
      <c r="G56" s="3"/>
      <c r="H56" s="2"/>
      <c r="K56" s="807" t="s">
        <v>567</v>
      </c>
      <c r="L56" s="808" t="s">
        <v>421</v>
      </c>
    </row>
    <row r="57" spans="1:12" ht="12.75">
      <c r="A57" s="642" t="s">
        <v>424</v>
      </c>
      <c r="B57" s="809" t="s">
        <v>568</v>
      </c>
      <c r="C57" s="810"/>
      <c r="D57" s="810"/>
      <c r="E57" s="810"/>
      <c r="F57" s="810"/>
      <c r="G57" s="810"/>
      <c r="H57" s="462"/>
      <c r="I57" s="810"/>
      <c r="J57" s="811"/>
      <c r="K57" s="807" t="s">
        <v>569</v>
      </c>
      <c r="L57" s="808" t="s">
        <v>424</v>
      </c>
    </row>
    <row r="58" spans="1:12" ht="12.75">
      <c r="A58" s="812"/>
      <c r="B58" s="809" t="s">
        <v>427</v>
      </c>
      <c r="C58" s="813">
        <v>37979.6</v>
      </c>
      <c r="D58" s="813">
        <v>15836</v>
      </c>
      <c r="E58" s="813">
        <v>7379.6</v>
      </c>
      <c r="F58" s="813">
        <v>8778</v>
      </c>
      <c r="G58" s="813">
        <v>5985.9</v>
      </c>
      <c r="H58" s="839">
        <v>10918</v>
      </c>
      <c r="I58" s="813">
        <v>1162.6</v>
      </c>
      <c r="J58" s="811">
        <v>2.3776218055691896</v>
      </c>
      <c r="K58" s="814" t="s">
        <v>570</v>
      </c>
      <c r="L58" s="815"/>
    </row>
    <row r="59" spans="1:12" ht="18" customHeight="1">
      <c r="A59" s="816" t="s">
        <v>432</v>
      </c>
      <c r="B59" s="806" t="s">
        <v>430</v>
      </c>
      <c r="C59" s="3"/>
      <c r="D59" s="3"/>
      <c r="E59" s="3"/>
      <c r="F59" s="3"/>
      <c r="G59" s="3"/>
      <c r="H59" s="2"/>
      <c r="K59" s="817" t="s">
        <v>431</v>
      </c>
      <c r="L59" s="818" t="s">
        <v>432</v>
      </c>
    </row>
    <row r="60" spans="1:12" ht="12.75">
      <c r="A60" s="816">
        <v>16</v>
      </c>
      <c r="B60" s="809" t="s">
        <v>571</v>
      </c>
      <c r="C60" s="840">
        <v>18439.3</v>
      </c>
      <c r="D60" s="840">
        <v>10179.7</v>
      </c>
      <c r="E60" s="840">
        <v>1751.4</v>
      </c>
      <c r="F60" s="840" t="s">
        <v>44</v>
      </c>
      <c r="G60" s="840">
        <v>6508.1</v>
      </c>
      <c r="H60" s="841">
        <v>6000</v>
      </c>
      <c r="I60" s="842" t="s">
        <v>44</v>
      </c>
      <c r="J60" s="813" t="s">
        <v>44</v>
      </c>
      <c r="K60" s="807" t="s">
        <v>434</v>
      </c>
      <c r="L60" s="818">
        <v>16</v>
      </c>
    </row>
    <row r="61" spans="1:12" ht="18" customHeight="1">
      <c r="A61" s="808" t="s">
        <v>435</v>
      </c>
      <c r="B61" s="806" t="s">
        <v>436</v>
      </c>
      <c r="C61" s="10"/>
      <c r="D61" s="10"/>
      <c r="E61" s="10"/>
      <c r="F61" s="10"/>
      <c r="G61" s="10"/>
      <c r="H61" s="2"/>
      <c r="K61" s="817" t="s">
        <v>572</v>
      </c>
      <c r="L61" s="808" t="s">
        <v>435</v>
      </c>
    </row>
    <row r="62" spans="1:12" ht="12.75">
      <c r="A62" s="808" t="s">
        <v>438</v>
      </c>
      <c r="B62" s="809" t="s">
        <v>573</v>
      </c>
      <c r="C62" s="843"/>
      <c r="D62" s="843"/>
      <c r="E62" s="843"/>
      <c r="F62" s="843"/>
      <c r="G62" s="843"/>
      <c r="H62" s="844"/>
      <c r="I62" s="810"/>
      <c r="J62" s="811"/>
      <c r="K62" s="807" t="s">
        <v>574</v>
      </c>
      <c r="L62" s="808" t="s">
        <v>438</v>
      </c>
    </row>
    <row r="63" spans="1:12" ht="12.75">
      <c r="A63" s="808" t="s">
        <v>575</v>
      </c>
      <c r="B63" s="809" t="s">
        <v>442</v>
      </c>
      <c r="C63" s="843"/>
      <c r="D63" s="843"/>
      <c r="E63" s="843"/>
      <c r="F63" s="843"/>
      <c r="G63" s="843"/>
      <c r="H63" s="844"/>
      <c r="I63" s="810"/>
      <c r="J63" s="811"/>
      <c r="K63" s="807" t="s">
        <v>576</v>
      </c>
      <c r="L63" s="808" t="s">
        <v>575</v>
      </c>
    </row>
    <row r="64" spans="1:12" ht="12.75">
      <c r="A64" s="642" t="s">
        <v>444</v>
      </c>
      <c r="B64" s="806" t="s">
        <v>445</v>
      </c>
      <c r="C64" s="840">
        <v>32901.1</v>
      </c>
      <c r="D64" s="840">
        <v>14432.3</v>
      </c>
      <c r="E64" s="840">
        <v>4195.7</v>
      </c>
      <c r="F64" s="840">
        <v>4241.3</v>
      </c>
      <c r="G64" s="840">
        <v>10031.7</v>
      </c>
      <c r="H64" s="841">
        <v>625.8</v>
      </c>
      <c r="I64" s="813">
        <v>11249.4</v>
      </c>
      <c r="J64" s="811">
        <v>33.553355663661115</v>
      </c>
      <c r="K64" s="807" t="s">
        <v>577</v>
      </c>
      <c r="L64" s="819" t="s">
        <v>444</v>
      </c>
    </row>
    <row r="65" spans="1:12" ht="18" customHeight="1">
      <c r="A65" s="816" t="s">
        <v>448</v>
      </c>
      <c r="B65" s="806" t="s">
        <v>449</v>
      </c>
      <c r="C65" s="10"/>
      <c r="D65" s="10"/>
      <c r="E65" s="10"/>
      <c r="F65" s="10"/>
      <c r="G65" s="10"/>
      <c r="H65" s="2"/>
      <c r="K65" s="817" t="s">
        <v>450</v>
      </c>
      <c r="L65" s="820" t="s">
        <v>448</v>
      </c>
    </row>
    <row r="66" spans="1:12" ht="12.75">
      <c r="A66" s="816"/>
      <c r="B66" s="809" t="s">
        <v>451</v>
      </c>
      <c r="C66" s="813">
        <v>527333.6</v>
      </c>
      <c r="D66" s="813">
        <v>212589.9</v>
      </c>
      <c r="E66" s="813">
        <v>32847.1</v>
      </c>
      <c r="F66" s="813">
        <v>234891.8</v>
      </c>
      <c r="G66" s="813">
        <v>47004.7</v>
      </c>
      <c r="H66" s="839">
        <v>15911.3</v>
      </c>
      <c r="I66" s="813">
        <v>40991.7</v>
      </c>
      <c r="J66" s="811">
        <v>7.545712808348499</v>
      </c>
      <c r="K66" s="807" t="s">
        <v>578</v>
      </c>
      <c r="L66" s="820"/>
    </row>
    <row r="67" spans="1:12" ht="18" customHeight="1">
      <c r="A67" s="816" t="s">
        <v>453</v>
      </c>
      <c r="B67" s="809" t="s">
        <v>454</v>
      </c>
      <c r="C67" s="813">
        <v>38974.5</v>
      </c>
      <c r="D67" s="813">
        <v>23904.4</v>
      </c>
      <c r="E67" s="813">
        <v>6583.8</v>
      </c>
      <c r="F67" s="813">
        <v>1819.3</v>
      </c>
      <c r="G67" s="813">
        <v>6667</v>
      </c>
      <c r="H67" s="839">
        <v>5900.2</v>
      </c>
      <c r="I67" s="813">
        <v>1917.6</v>
      </c>
      <c r="J67" s="811">
        <v>4.273231910185473</v>
      </c>
      <c r="K67" s="814" t="s">
        <v>455</v>
      </c>
      <c r="L67" s="808" t="s">
        <v>453</v>
      </c>
    </row>
    <row r="68" spans="1:12" ht="18" customHeight="1">
      <c r="A68" s="816" t="s">
        <v>456</v>
      </c>
      <c r="B68" s="806" t="s">
        <v>457</v>
      </c>
      <c r="C68" s="813">
        <v>48310.7</v>
      </c>
      <c r="D68" s="813">
        <v>29148.1</v>
      </c>
      <c r="E68" s="813">
        <v>1192.4</v>
      </c>
      <c r="F68" s="813">
        <v>7232.7</v>
      </c>
      <c r="G68" s="813">
        <v>10737.5</v>
      </c>
      <c r="H68" s="839">
        <v>10997.2</v>
      </c>
      <c r="I68" s="813">
        <v>8003</v>
      </c>
      <c r="J68" s="811">
        <v>13.493986467232865</v>
      </c>
      <c r="K68" s="817" t="s">
        <v>458</v>
      </c>
      <c r="L68" s="808" t="s">
        <v>456</v>
      </c>
    </row>
    <row r="69" spans="1:12" ht="18" customHeight="1">
      <c r="A69" s="816" t="s">
        <v>459</v>
      </c>
      <c r="B69" s="809" t="s">
        <v>579</v>
      </c>
      <c r="C69" s="813">
        <v>284791.9</v>
      </c>
      <c r="D69" s="813">
        <v>170962.7</v>
      </c>
      <c r="E69" s="813">
        <v>32320.5</v>
      </c>
      <c r="F69" s="813">
        <v>29080.2</v>
      </c>
      <c r="G69" s="813">
        <v>52428.6</v>
      </c>
      <c r="H69" s="839">
        <v>32024</v>
      </c>
      <c r="I69" s="813">
        <v>41557.7</v>
      </c>
      <c r="J69" s="811">
        <v>13.117302509122805</v>
      </c>
      <c r="K69" s="817" t="s">
        <v>580</v>
      </c>
      <c r="L69" s="820" t="s">
        <v>459</v>
      </c>
    </row>
    <row r="70" spans="1:12" ht="18" customHeight="1">
      <c r="A70" s="816" t="s">
        <v>464</v>
      </c>
      <c r="B70" s="809" t="s">
        <v>465</v>
      </c>
      <c r="C70" s="3"/>
      <c r="D70" s="3"/>
      <c r="E70" s="3"/>
      <c r="F70" s="3"/>
      <c r="G70" s="3"/>
      <c r="H70" s="2"/>
      <c r="K70" s="814" t="s">
        <v>466</v>
      </c>
      <c r="L70" s="820" t="s">
        <v>464</v>
      </c>
    </row>
    <row r="71" spans="1:12" ht="12.75">
      <c r="A71" s="812"/>
      <c r="B71" s="809" t="s">
        <v>581</v>
      </c>
      <c r="C71" s="813">
        <v>139720.5</v>
      </c>
      <c r="D71" s="813">
        <v>90661.8</v>
      </c>
      <c r="E71" s="813">
        <v>9393.8</v>
      </c>
      <c r="F71" s="813">
        <v>17383.7</v>
      </c>
      <c r="G71" s="813">
        <v>22281.2</v>
      </c>
      <c r="H71" s="839">
        <v>20830.2</v>
      </c>
      <c r="I71" s="813">
        <v>20706.6</v>
      </c>
      <c r="J71" s="811">
        <v>12.897234331584976</v>
      </c>
      <c r="K71" s="814" t="s">
        <v>468</v>
      </c>
      <c r="L71" s="815"/>
    </row>
    <row r="72" spans="1:12" ht="18" customHeight="1">
      <c r="A72" s="816" t="s">
        <v>469</v>
      </c>
      <c r="B72" s="809" t="s">
        <v>470</v>
      </c>
      <c r="C72" s="813">
        <v>458904.3</v>
      </c>
      <c r="D72" s="813">
        <v>241683.4</v>
      </c>
      <c r="E72" s="813">
        <v>58290.2</v>
      </c>
      <c r="F72" s="813">
        <v>48694.1</v>
      </c>
      <c r="G72" s="813">
        <v>110236.6</v>
      </c>
      <c r="H72" s="839">
        <v>51955.2</v>
      </c>
      <c r="I72" s="813">
        <v>69417.3</v>
      </c>
      <c r="J72" s="811">
        <v>13.588334953152481</v>
      </c>
      <c r="K72" s="814" t="s">
        <v>471</v>
      </c>
      <c r="L72" s="820" t="s">
        <v>469</v>
      </c>
    </row>
    <row r="73" spans="1:12" ht="18" customHeight="1">
      <c r="A73" s="816" t="s">
        <v>472</v>
      </c>
      <c r="B73" s="809" t="s">
        <v>473</v>
      </c>
      <c r="C73" s="813">
        <v>2118194.4</v>
      </c>
      <c r="D73" s="813">
        <v>1209914.7</v>
      </c>
      <c r="E73" s="813">
        <v>217793.3</v>
      </c>
      <c r="F73" s="813">
        <v>176265</v>
      </c>
      <c r="G73" s="813">
        <v>514221.3</v>
      </c>
      <c r="H73" s="839">
        <v>203241.4</v>
      </c>
      <c r="I73" s="813">
        <v>333922.4</v>
      </c>
      <c r="J73" s="811">
        <v>14.384304747949525</v>
      </c>
      <c r="K73" s="814" t="s">
        <v>474</v>
      </c>
      <c r="L73" s="820" t="s">
        <v>472</v>
      </c>
    </row>
    <row r="74" spans="1:12" ht="18" customHeight="1">
      <c r="A74" s="816" t="s">
        <v>475</v>
      </c>
      <c r="B74" s="809" t="s">
        <v>476</v>
      </c>
      <c r="C74" s="3"/>
      <c r="D74" s="3"/>
      <c r="E74" s="3"/>
      <c r="F74" s="3"/>
      <c r="G74" s="3"/>
      <c r="H74" s="2"/>
      <c r="K74" s="817" t="s">
        <v>582</v>
      </c>
      <c r="L74" s="808" t="s">
        <v>475</v>
      </c>
    </row>
    <row r="75" spans="1:12" ht="12.75">
      <c r="A75" s="812"/>
      <c r="B75" s="809" t="s">
        <v>583</v>
      </c>
      <c r="C75" s="813">
        <v>1656047</v>
      </c>
      <c r="D75" s="813">
        <v>863709</v>
      </c>
      <c r="E75" s="813">
        <v>158155.9</v>
      </c>
      <c r="F75" s="813">
        <v>267040.9</v>
      </c>
      <c r="G75" s="813">
        <v>367141.2</v>
      </c>
      <c r="H75" s="839">
        <v>89636.9</v>
      </c>
      <c r="I75" s="813">
        <v>253493.7</v>
      </c>
      <c r="J75" s="811">
        <v>14.521168465837372</v>
      </c>
      <c r="K75" s="814" t="s">
        <v>584</v>
      </c>
      <c r="L75" s="821"/>
    </row>
    <row r="76" spans="1:12" ht="6" customHeight="1" thickBot="1">
      <c r="A76" s="845"/>
      <c r="B76" s="846"/>
      <c r="C76" s="5"/>
      <c r="D76" s="5"/>
      <c r="E76" s="5"/>
      <c r="F76" s="5"/>
      <c r="G76" s="5"/>
      <c r="H76" s="5"/>
      <c r="I76" s="847"/>
      <c r="J76" s="848"/>
      <c r="K76" s="849"/>
      <c r="L76" s="850"/>
    </row>
    <row r="77" spans="1:12" ht="13.5" thickTop="1">
      <c r="A77" s="827" t="s">
        <v>483</v>
      </c>
      <c r="B77" s="828"/>
      <c r="C77" s="3"/>
      <c r="D77" s="3"/>
      <c r="E77" s="3"/>
      <c r="F77" s="3"/>
      <c r="G77" s="3"/>
      <c r="H77" s="3"/>
      <c r="I77" s="3"/>
      <c r="J77" s="3"/>
      <c r="K77" s="3"/>
      <c r="L77" s="512" t="s">
        <v>587</v>
      </c>
    </row>
    <row r="78" ht="12.75">
      <c r="H78" s="851"/>
    </row>
    <row r="88" ht="12.75">
      <c r="H88" s="852"/>
    </row>
    <row r="89" ht="12.75">
      <c r="H89" s="852"/>
    </row>
    <row r="90" ht="12.75">
      <c r="H90" s="852"/>
    </row>
    <row r="91" ht="12.75">
      <c r="H91" s="852"/>
    </row>
    <row r="92" ht="12.75">
      <c r="H92" s="852"/>
    </row>
    <row r="93" ht="12.75">
      <c r="H93" s="852"/>
    </row>
    <row r="94" ht="12.75">
      <c r="H94" s="852"/>
    </row>
    <row r="95" ht="12.75">
      <c r="H95" s="852"/>
    </row>
    <row r="96" ht="12.75">
      <c r="H96" s="852"/>
    </row>
    <row r="97" ht="12.75">
      <c r="H97" s="852"/>
    </row>
    <row r="98" ht="12.75">
      <c r="H98" s="852"/>
    </row>
    <row r="99" ht="12.75">
      <c r="H99" s="852"/>
    </row>
    <row r="100" ht="12.75">
      <c r="H100" s="852"/>
    </row>
    <row r="101" ht="12.75">
      <c r="H101" s="852"/>
    </row>
    <row r="102" ht="12.75">
      <c r="H102" s="852"/>
    </row>
    <row r="103" ht="12.75">
      <c r="H103" s="852"/>
    </row>
    <row r="104" ht="12.75">
      <c r="H104" s="852"/>
    </row>
    <row r="105" ht="12.75">
      <c r="H105" s="852"/>
    </row>
    <row r="107" ht="12.75">
      <c r="H107" s="85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23.140625" style="1" customWidth="1"/>
    <col min="3" max="3" width="11.140625" style="1" customWidth="1"/>
    <col min="4" max="4" width="10.28125" style="1" customWidth="1"/>
    <col min="5" max="5" width="10.00390625" style="1" customWidth="1"/>
    <col min="6" max="6" width="9.57421875" style="1" customWidth="1"/>
    <col min="7" max="7" width="10.28125" style="1" customWidth="1"/>
    <col min="8" max="8" width="11.28125" style="1" customWidth="1"/>
    <col min="9" max="9" width="9.00390625" style="1" customWidth="1"/>
    <col min="10" max="10" width="15.57421875" style="1" customWidth="1"/>
    <col min="11" max="11" width="39.421875" style="1" customWidth="1"/>
    <col min="12" max="12" width="5.7109375" style="1" customWidth="1"/>
    <col min="13" max="16384" width="9.140625" style="1" customWidth="1"/>
  </cols>
  <sheetData>
    <row r="1" spans="1:12" ht="16.5">
      <c r="A1" s="87"/>
      <c r="B1" s="857"/>
      <c r="C1" s="767"/>
      <c r="D1" s="767"/>
      <c r="E1" s="767"/>
      <c r="F1" s="767"/>
      <c r="G1" s="767"/>
      <c r="H1" s="767"/>
      <c r="I1" s="858"/>
      <c r="J1" s="858"/>
      <c r="K1" s="1" t="s">
        <v>604</v>
      </c>
      <c r="L1" s="16" t="s">
        <v>591</v>
      </c>
    </row>
    <row r="2" spans="1:12" ht="16.5">
      <c r="A2" s="87" t="s">
        <v>592</v>
      </c>
      <c r="B2" s="487"/>
      <c r="C2" s="767"/>
      <c r="D2" s="767"/>
      <c r="E2" s="767"/>
      <c r="F2" s="767"/>
      <c r="G2" s="767"/>
      <c r="H2" s="767"/>
      <c r="I2" s="858"/>
      <c r="J2" s="858"/>
      <c r="L2" s="16" t="s">
        <v>593</v>
      </c>
    </row>
    <row r="3" spans="1:12" ht="23.25" customHeight="1" thickBot="1">
      <c r="A3" s="168" t="s">
        <v>538</v>
      </c>
      <c r="B3" s="859"/>
      <c r="C3" s="859"/>
      <c r="D3" s="859"/>
      <c r="E3" s="859"/>
      <c r="F3" s="859"/>
      <c r="G3" s="860" t="s">
        <v>41</v>
      </c>
      <c r="H3" s="861"/>
      <c r="I3" s="861"/>
      <c r="J3" s="5"/>
      <c r="K3" s="5"/>
      <c r="L3" s="404" t="s">
        <v>539</v>
      </c>
    </row>
    <row r="4" spans="1:11" s="3" customFormat="1" ht="27" customHeight="1" thickTop="1">
      <c r="A4" s="2"/>
      <c r="B4" s="862"/>
      <c r="C4" s="777" t="s">
        <v>540</v>
      </c>
      <c r="D4" s="778"/>
      <c r="E4" s="778"/>
      <c r="F4" s="863"/>
      <c r="G4" s="864" t="s">
        <v>541</v>
      </c>
      <c r="H4" s="340" t="s">
        <v>293</v>
      </c>
      <c r="I4" s="865" t="s">
        <v>151</v>
      </c>
      <c r="J4" s="702"/>
      <c r="K4" s="866"/>
    </row>
    <row r="5" spans="1:11" s="3" customFormat="1" ht="12.75">
      <c r="A5" s="2"/>
      <c r="B5" s="867"/>
      <c r="C5" s="783" t="s">
        <v>183</v>
      </c>
      <c r="D5" s="783" t="s">
        <v>314</v>
      </c>
      <c r="E5" s="340" t="s">
        <v>315</v>
      </c>
      <c r="F5" s="783" t="s">
        <v>316</v>
      </c>
      <c r="G5" s="868" t="s">
        <v>301</v>
      </c>
      <c r="H5" s="335" t="s">
        <v>298</v>
      </c>
      <c r="I5" s="869" t="s">
        <v>299</v>
      </c>
      <c r="J5" s="702"/>
      <c r="K5" s="866"/>
    </row>
    <row r="6" spans="1:11" s="3" customFormat="1" ht="12.75">
      <c r="A6" s="2"/>
      <c r="B6" s="867"/>
      <c r="C6" s="787"/>
      <c r="D6" s="788" t="s">
        <v>322</v>
      </c>
      <c r="E6" s="340" t="s">
        <v>323</v>
      </c>
      <c r="F6" s="788" t="s">
        <v>324</v>
      </c>
      <c r="G6" s="340" t="s">
        <v>543</v>
      </c>
      <c r="H6" s="340" t="s">
        <v>302</v>
      </c>
      <c r="I6" s="870" t="s">
        <v>544</v>
      </c>
      <c r="J6" s="702"/>
      <c r="K6" s="866"/>
    </row>
    <row r="7" spans="1:11" s="3" customFormat="1" ht="12.75">
      <c r="A7" s="2"/>
      <c r="C7" s="787"/>
      <c r="D7" s="787"/>
      <c r="E7" s="789"/>
      <c r="F7" s="787"/>
      <c r="G7" s="790" t="s">
        <v>545</v>
      </c>
      <c r="H7" s="789"/>
      <c r="I7" s="325" t="s">
        <v>546</v>
      </c>
      <c r="J7" s="326"/>
      <c r="K7" s="2"/>
    </row>
    <row r="8" spans="1:12" s="3" customFormat="1" ht="12.75">
      <c r="A8" s="231" t="s">
        <v>12</v>
      </c>
      <c r="B8" s="788" t="s">
        <v>408</v>
      </c>
      <c r="C8" s="787"/>
      <c r="D8" s="787"/>
      <c r="E8" s="789"/>
      <c r="F8" s="787"/>
      <c r="G8" s="790" t="s">
        <v>547</v>
      </c>
      <c r="H8" s="789"/>
      <c r="I8" s="568" t="s">
        <v>548</v>
      </c>
      <c r="J8" s="699" t="s">
        <v>594</v>
      </c>
      <c r="K8" s="344" t="s">
        <v>412</v>
      </c>
      <c r="L8" s="232" t="s">
        <v>13</v>
      </c>
    </row>
    <row r="9" spans="1:11" s="3" customFormat="1" ht="12.75">
      <c r="A9" s="2"/>
      <c r="B9" s="867"/>
      <c r="C9" s="787"/>
      <c r="D9" s="787"/>
      <c r="E9" s="789"/>
      <c r="F9" s="787"/>
      <c r="G9" s="787"/>
      <c r="H9" s="346" t="s">
        <v>551</v>
      </c>
      <c r="I9" s="789"/>
      <c r="J9" s="699" t="s">
        <v>595</v>
      </c>
      <c r="K9" s="866"/>
    </row>
    <row r="10" spans="1:11" s="3" customFormat="1" ht="12.75">
      <c r="A10" s="2"/>
      <c r="B10" s="871"/>
      <c r="C10" s="346" t="s">
        <v>6</v>
      </c>
      <c r="D10" s="346" t="s">
        <v>77</v>
      </c>
      <c r="E10" s="346" t="s">
        <v>331</v>
      </c>
      <c r="F10" s="346" t="s">
        <v>332</v>
      </c>
      <c r="G10" s="346" t="s">
        <v>507</v>
      </c>
      <c r="H10" s="346" t="s">
        <v>555</v>
      </c>
      <c r="I10" s="789"/>
      <c r="J10" s="105" t="s">
        <v>556</v>
      </c>
      <c r="K10" s="866"/>
    </row>
    <row r="11" spans="1:11" s="3" customFormat="1" ht="12.75">
      <c r="A11" s="2"/>
      <c r="B11" s="871"/>
      <c r="C11" s="789"/>
      <c r="D11" s="346" t="s">
        <v>553</v>
      </c>
      <c r="E11" s="346" t="s">
        <v>553</v>
      </c>
      <c r="F11" s="346" t="s">
        <v>338</v>
      </c>
      <c r="G11" s="346" t="s">
        <v>554</v>
      </c>
      <c r="H11" s="346" t="s">
        <v>333</v>
      </c>
      <c r="I11" s="346" t="s">
        <v>340</v>
      </c>
      <c r="J11" s="105" t="s">
        <v>560</v>
      </c>
      <c r="K11" s="866"/>
    </row>
    <row r="12" spans="1:11" s="3" customFormat="1" ht="12.75">
      <c r="A12" s="2"/>
      <c r="B12" s="871"/>
      <c r="C12" s="789"/>
      <c r="D12" s="346" t="s">
        <v>345</v>
      </c>
      <c r="E12" s="346" t="s">
        <v>557</v>
      </c>
      <c r="F12" s="346" t="s">
        <v>346</v>
      </c>
      <c r="G12" s="346" t="s">
        <v>558</v>
      </c>
      <c r="H12" s="346" t="s">
        <v>553</v>
      </c>
      <c r="I12" s="346" t="s">
        <v>559</v>
      </c>
      <c r="J12" s="105" t="s">
        <v>562</v>
      </c>
      <c r="K12" s="866"/>
    </row>
    <row r="13" spans="1:11" s="3" customFormat="1" ht="12.75">
      <c r="A13" s="2"/>
      <c r="B13" s="871"/>
      <c r="C13" s="789"/>
      <c r="D13" s="789"/>
      <c r="E13" s="789"/>
      <c r="F13" s="789"/>
      <c r="G13" s="344" t="s">
        <v>561</v>
      </c>
      <c r="H13" s="335" t="s">
        <v>563</v>
      </c>
      <c r="I13" s="789"/>
      <c r="J13" s="105" t="s">
        <v>564</v>
      </c>
      <c r="K13" s="866"/>
    </row>
    <row r="14" spans="1:11" s="3" customFormat="1" ht="12.75">
      <c r="A14" s="2"/>
      <c r="B14" s="872"/>
      <c r="C14" s="338"/>
      <c r="D14" s="338"/>
      <c r="E14" s="338"/>
      <c r="F14" s="338"/>
      <c r="G14" s="344"/>
      <c r="H14" s="346" t="s">
        <v>347</v>
      </c>
      <c r="I14" s="338"/>
      <c r="J14" s="709" t="s">
        <v>565</v>
      </c>
      <c r="K14" s="866"/>
    </row>
    <row r="15" spans="1:12" s="879" customFormat="1" ht="25.5" customHeight="1">
      <c r="A15" s="873" t="s">
        <v>419</v>
      </c>
      <c r="B15" s="874" t="s">
        <v>183</v>
      </c>
      <c r="C15" s="875">
        <v>4934699.5</v>
      </c>
      <c r="D15" s="875">
        <v>2654010.4</v>
      </c>
      <c r="E15" s="875">
        <v>492218.1</v>
      </c>
      <c r="F15" s="875">
        <v>722640.3</v>
      </c>
      <c r="G15" s="875">
        <v>1065830.6</v>
      </c>
      <c r="H15" s="875">
        <v>410707</v>
      </c>
      <c r="I15" s="875">
        <v>708463.3</v>
      </c>
      <c r="J15" s="876">
        <v>13.25368426143082</v>
      </c>
      <c r="K15" s="877" t="s">
        <v>420</v>
      </c>
      <c r="L15" s="878" t="s">
        <v>419</v>
      </c>
    </row>
    <row r="16" spans="1:12" s="3" customFormat="1" ht="19.5" customHeight="1">
      <c r="A16" s="816" t="s">
        <v>421</v>
      </c>
      <c r="B16" s="806" t="s">
        <v>422</v>
      </c>
      <c r="C16" s="813">
        <v>36009.6</v>
      </c>
      <c r="D16" s="813">
        <v>14678.2</v>
      </c>
      <c r="E16" s="813">
        <v>7192.2</v>
      </c>
      <c r="F16" s="813">
        <v>8299.1</v>
      </c>
      <c r="G16" s="813">
        <v>5840.1</v>
      </c>
      <c r="H16" s="813">
        <v>10543.2</v>
      </c>
      <c r="I16" s="813">
        <v>517.1</v>
      </c>
      <c r="J16" s="880">
        <v>1.1107817360072862</v>
      </c>
      <c r="K16" s="807" t="s">
        <v>596</v>
      </c>
      <c r="L16" s="820" t="s">
        <v>421</v>
      </c>
    </row>
    <row r="17" spans="1:12" s="3" customFormat="1" ht="12.75">
      <c r="A17" s="816" t="s">
        <v>424</v>
      </c>
      <c r="B17" s="809" t="s">
        <v>425</v>
      </c>
      <c r="C17" s="813"/>
      <c r="D17" s="881"/>
      <c r="E17" s="1"/>
      <c r="F17" s="881"/>
      <c r="G17" s="881"/>
      <c r="H17" s="881"/>
      <c r="I17" s="881"/>
      <c r="J17" s="880"/>
      <c r="K17" s="807" t="s">
        <v>597</v>
      </c>
      <c r="L17" s="820" t="s">
        <v>424</v>
      </c>
    </row>
    <row r="18" spans="1:12" s="3" customFormat="1" ht="12.75">
      <c r="A18" s="882"/>
      <c r="B18" s="809" t="s">
        <v>427</v>
      </c>
      <c r="C18" s="813"/>
      <c r="D18" s="881"/>
      <c r="E18" s="1"/>
      <c r="F18" s="881"/>
      <c r="G18" s="881"/>
      <c r="H18" s="881"/>
      <c r="I18" s="881"/>
      <c r="J18" s="880"/>
      <c r="K18" s="814" t="s">
        <v>428</v>
      </c>
      <c r="L18" s="883"/>
    </row>
    <row r="19" spans="1:12" s="3" customFormat="1" ht="19.5" customHeight="1">
      <c r="A19" s="816" t="s">
        <v>432</v>
      </c>
      <c r="B19" s="806" t="s">
        <v>430</v>
      </c>
      <c r="C19" s="813">
        <v>16910.6</v>
      </c>
      <c r="D19" s="813">
        <v>9309.3</v>
      </c>
      <c r="E19" s="813">
        <v>1751.4</v>
      </c>
      <c r="F19" s="884" t="s">
        <v>598</v>
      </c>
      <c r="G19" s="884">
        <v>5849.9</v>
      </c>
      <c r="H19" s="884">
        <v>6000</v>
      </c>
      <c r="I19" s="884" t="s">
        <v>598</v>
      </c>
      <c r="J19" s="884" t="s">
        <v>598</v>
      </c>
      <c r="K19" s="817" t="s">
        <v>431</v>
      </c>
      <c r="L19" s="818" t="s">
        <v>432</v>
      </c>
    </row>
    <row r="20" spans="1:12" s="3" customFormat="1" ht="13.5" customHeight="1">
      <c r="A20" s="816">
        <v>16</v>
      </c>
      <c r="B20" s="809" t="s">
        <v>571</v>
      </c>
      <c r="C20" s="813"/>
      <c r="D20" s="813"/>
      <c r="E20" s="813"/>
      <c r="F20" s="885"/>
      <c r="G20" s="885"/>
      <c r="H20" s="885"/>
      <c r="I20" s="885"/>
      <c r="J20" s="880"/>
      <c r="K20" s="807" t="s">
        <v>434</v>
      </c>
      <c r="L20" s="818">
        <v>16</v>
      </c>
    </row>
    <row r="21" spans="1:12" s="3" customFormat="1" ht="19.5" customHeight="1">
      <c r="A21" s="808" t="s">
        <v>435</v>
      </c>
      <c r="B21" s="809" t="s">
        <v>436</v>
      </c>
      <c r="C21" s="813">
        <v>16572.8</v>
      </c>
      <c r="D21" s="813">
        <v>8125.8</v>
      </c>
      <c r="E21" s="813">
        <v>2166</v>
      </c>
      <c r="F21" s="813">
        <v>1390.4</v>
      </c>
      <c r="G21" s="813">
        <v>4890.6</v>
      </c>
      <c r="H21" s="813">
        <v>347.4</v>
      </c>
      <c r="I21" s="813">
        <v>6637.3</v>
      </c>
      <c r="J21" s="880">
        <v>39.22707769411709</v>
      </c>
      <c r="K21" s="817" t="s">
        <v>572</v>
      </c>
      <c r="L21" s="808" t="s">
        <v>435</v>
      </c>
    </row>
    <row r="22" spans="1:12" s="3" customFormat="1" ht="12.75">
      <c r="A22" s="808" t="s">
        <v>438</v>
      </c>
      <c r="B22" s="809" t="s">
        <v>599</v>
      </c>
      <c r="C22" s="813"/>
      <c r="D22" s="881"/>
      <c r="E22" s="1"/>
      <c r="F22" s="881"/>
      <c r="G22" s="881"/>
      <c r="H22" s="1"/>
      <c r="I22" s="881"/>
      <c r="J22" s="880"/>
      <c r="K22" s="807" t="s">
        <v>574</v>
      </c>
      <c r="L22" s="808" t="s">
        <v>438</v>
      </c>
    </row>
    <row r="23" spans="1:12" s="3" customFormat="1" ht="13.5" customHeight="1">
      <c r="A23" s="808" t="s">
        <v>575</v>
      </c>
      <c r="B23" s="809" t="s">
        <v>600</v>
      </c>
      <c r="C23" s="813"/>
      <c r="D23" s="881"/>
      <c r="E23" s="1"/>
      <c r="F23" s="881"/>
      <c r="G23" s="881"/>
      <c r="H23" s="881"/>
      <c r="I23" s="881"/>
      <c r="J23" s="880"/>
      <c r="K23" s="807" t="s">
        <v>601</v>
      </c>
      <c r="L23" s="808" t="s">
        <v>575</v>
      </c>
    </row>
    <row r="24" spans="1:12" s="3" customFormat="1" ht="13.5" customHeight="1">
      <c r="A24" s="642" t="s">
        <v>444</v>
      </c>
      <c r="B24" s="806" t="s">
        <v>602</v>
      </c>
      <c r="C24" s="813"/>
      <c r="D24" s="881"/>
      <c r="E24" s="1"/>
      <c r="F24" s="881"/>
      <c r="G24" s="881"/>
      <c r="H24" s="881"/>
      <c r="I24" s="886"/>
      <c r="J24" s="880"/>
      <c r="K24" s="807" t="s">
        <v>603</v>
      </c>
      <c r="L24" s="819" t="s">
        <v>444</v>
      </c>
    </row>
    <row r="25" spans="1:12" s="3" customFormat="1" ht="19.5" customHeight="1">
      <c r="A25" s="816" t="s">
        <v>448</v>
      </c>
      <c r="B25" s="806" t="s">
        <v>449</v>
      </c>
      <c r="C25" s="813">
        <v>496540.8</v>
      </c>
      <c r="D25" s="813">
        <v>195580.1</v>
      </c>
      <c r="E25" s="813">
        <v>31104.7</v>
      </c>
      <c r="F25" s="813">
        <v>231829.3</v>
      </c>
      <c r="G25" s="813">
        <v>38026.7</v>
      </c>
      <c r="H25" s="813">
        <v>14805.4</v>
      </c>
      <c r="I25" s="813">
        <v>35588</v>
      </c>
      <c r="J25" s="880">
        <v>6.959668420338315</v>
      </c>
      <c r="K25" s="638" t="s">
        <v>450</v>
      </c>
      <c r="L25" s="887" t="s">
        <v>448</v>
      </c>
    </row>
    <row r="26" spans="1:12" s="3" customFormat="1" ht="12.75" customHeight="1">
      <c r="A26" s="816"/>
      <c r="B26" s="806" t="s">
        <v>451</v>
      </c>
      <c r="C26" s="813"/>
      <c r="D26" s="813"/>
      <c r="E26" s="813"/>
      <c r="F26" s="813"/>
      <c r="G26" s="813"/>
      <c r="H26" s="813"/>
      <c r="I26" s="813"/>
      <c r="J26" s="880"/>
      <c r="K26" s="888" t="s">
        <v>578</v>
      </c>
      <c r="L26" s="887"/>
    </row>
    <row r="27" spans="1:12" s="3" customFormat="1" ht="19.5" customHeight="1">
      <c r="A27" s="816" t="s">
        <v>453</v>
      </c>
      <c r="B27" s="809" t="s">
        <v>454</v>
      </c>
      <c r="C27" s="813">
        <v>34931.5</v>
      </c>
      <c r="D27" s="813">
        <v>21054.6</v>
      </c>
      <c r="E27" s="813">
        <v>6350.4</v>
      </c>
      <c r="F27" s="813">
        <v>1753.6</v>
      </c>
      <c r="G27" s="813">
        <v>5772.9</v>
      </c>
      <c r="H27" s="813">
        <v>5816.7</v>
      </c>
      <c r="I27" s="813">
        <v>1917.6</v>
      </c>
      <c r="J27" s="880">
        <v>4.705974742442611</v>
      </c>
      <c r="K27" s="889" t="s">
        <v>455</v>
      </c>
      <c r="L27" s="819" t="s">
        <v>453</v>
      </c>
    </row>
    <row r="28" spans="1:12" s="3" customFormat="1" ht="19.5" customHeight="1">
      <c r="A28" s="816" t="s">
        <v>456</v>
      </c>
      <c r="B28" s="806" t="s">
        <v>457</v>
      </c>
      <c r="C28" s="813">
        <v>38469.6</v>
      </c>
      <c r="D28" s="813">
        <v>25184.6</v>
      </c>
      <c r="E28" s="813">
        <v>741.7</v>
      </c>
      <c r="F28" s="813">
        <v>3308.1</v>
      </c>
      <c r="G28" s="813">
        <v>9235.2</v>
      </c>
      <c r="H28" s="813">
        <v>85.6</v>
      </c>
      <c r="I28" s="813">
        <v>7274.3</v>
      </c>
      <c r="J28" s="880">
        <v>18.867234510519985</v>
      </c>
      <c r="K28" s="890" t="s">
        <v>458</v>
      </c>
      <c r="L28" s="819" t="s">
        <v>456</v>
      </c>
    </row>
    <row r="29" spans="1:12" s="3" customFormat="1" ht="19.5" customHeight="1">
      <c r="A29" s="816" t="s">
        <v>459</v>
      </c>
      <c r="B29" s="809" t="s">
        <v>579</v>
      </c>
      <c r="C29" s="813">
        <v>267586.7</v>
      </c>
      <c r="D29" s="813">
        <v>159934.3</v>
      </c>
      <c r="E29" s="813">
        <v>31650.3</v>
      </c>
      <c r="F29" s="813">
        <v>27575.2</v>
      </c>
      <c r="G29" s="813">
        <v>48426.9</v>
      </c>
      <c r="H29" s="813">
        <v>31734.8</v>
      </c>
      <c r="I29" s="813">
        <v>39621.7</v>
      </c>
      <c r="J29" s="880">
        <v>13.237171402655672</v>
      </c>
      <c r="K29" s="891" t="s">
        <v>580</v>
      </c>
      <c r="L29" s="818" t="s">
        <v>459</v>
      </c>
    </row>
    <row r="30" spans="1:12" s="3" customFormat="1" ht="19.5" customHeight="1">
      <c r="A30" s="816" t="s">
        <v>464</v>
      </c>
      <c r="B30" s="809" t="s">
        <v>465</v>
      </c>
      <c r="C30" s="813">
        <v>135389.5</v>
      </c>
      <c r="D30" s="813">
        <v>89235.8</v>
      </c>
      <c r="E30" s="813">
        <v>8524</v>
      </c>
      <c r="F30" s="813">
        <v>15938.1</v>
      </c>
      <c r="G30" s="813">
        <v>21691.5</v>
      </c>
      <c r="H30" s="813">
        <v>20464.4</v>
      </c>
      <c r="I30" s="813">
        <v>20471.2</v>
      </c>
      <c r="J30" s="880">
        <v>13.134865409206956</v>
      </c>
      <c r="K30" s="889" t="s">
        <v>466</v>
      </c>
      <c r="L30" s="818" t="s">
        <v>464</v>
      </c>
    </row>
    <row r="31" spans="1:12" s="3" customFormat="1" ht="12.75">
      <c r="A31" s="882"/>
      <c r="B31" s="809" t="s">
        <v>581</v>
      </c>
      <c r="C31" s="813"/>
      <c r="D31" s="881"/>
      <c r="E31" s="1"/>
      <c r="F31" s="881"/>
      <c r="G31" s="881"/>
      <c r="H31" s="881"/>
      <c r="I31" s="881"/>
      <c r="J31" s="880"/>
      <c r="K31" s="889" t="s">
        <v>468</v>
      </c>
      <c r="L31" s="892"/>
    </row>
    <row r="32" spans="1:12" s="3" customFormat="1" ht="19.5" customHeight="1">
      <c r="A32" s="816" t="s">
        <v>469</v>
      </c>
      <c r="B32" s="809" t="s">
        <v>470</v>
      </c>
      <c r="C32" s="813">
        <v>359678.3</v>
      </c>
      <c r="D32" s="813">
        <v>186601.2</v>
      </c>
      <c r="E32" s="813">
        <v>51885.8</v>
      </c>
      <c r="F32" s="813">
        <v>32308.9</v>
      </c>
      <c r="G32" s="813">
        <v>88882.4</v>
      </c>
      <c r="H32" s="813">
        <v>44373.5</v>
      </c>
      <c r="I32" s="813">
        <v>52818.9</v>
      </c>
      <c r="J32" s="880">
        <v>13.07230904552337</v>
      </c>
      <c r="K32" s="889" t="s">
        <v>471</v>
      </c>
      <c r="L32" s="818" t="s">
        <v>469</v>
      </c>
    </row>
    <row r="33" spans="1:12" s="3" customFormat="1" ht="19.5" customHeight="1">
      <c r="A33" s="816" t="s">
        <v>472</v>
      </c>
      <c r="B33" s="809" t="s">
        <v>473</v>
      </c>
      <c r="C33" s="813">
        <v>2009351.7</v>
      </c>
      <c r="D33" s="813">
        <v>1148814.2</v>
      </c>
      <c r="E33" s="813">
        <v>203373.8</v>
      </c>
      <c r="F33" s="813">
        <v>159575.9</v>
      </c>
      <c r="G33" s="813">
        <v>497587.8</v>
      </c>
      <c r="H33" s="813">
        <v>194866.6</v>
      </c>
      <c r="I33" s="813">
        <v>314979.7</v>
      </c>
      <c r="J33" s="880">
        <v>14.289859584234469</v>
      </c>
      <c r="K33" s="889" t="s">
        <v>474</v>
      </c>
      <c r="L33" s="818" t="s">
        <v>472</v>
      </c>
    </row>
    <row r="34" spans="1:12" s="3" customFormat="1" ht="19.5" customHeight="1">
      <c r="A34" s="816" t="s">
        <v>475</v>
      </c>
      <c r="B34" s="809" t="s">
        <v>476</v>
      </c>
      <c r="C34" s="813">
        <v>1523258.4</v>
      </c>
      <c r="D34" s="813">
        <v>795492.3</v>
      </c>
      <c r="E34" s="813">
        <v>147477.8</v>
      </c>
      <c r="F34" s="813">
        <v>240661.7</v>
      </c>
      <c r="G34" s="813">
        <v>339626.6</v>
      </c>
      <c r="H34" s="813">
        <v>81669.4</v>
      </c>
      <c r="I34" s="813">
        <v>228637.5</v>
      </c>
      <c r="J34" s="880">
        <v>14.245967949461654</v>
      </c>
      <c r="K34" s="890" t="s">
        <v>582</v>
      </c>
      <c r="L34" s="819" t="s">
        <v>475</v>
      </c>
    </row>
    <row r="35" spans="1:12" s="3" customFormat="1" ht="12.75">
      <c r="A35" s="882"/>
      <c r="B35" s="809" t="s">
        <v>583</v>
      </c>
      <c r="C35" s="881"/>
      <c r="D35" s="881"/>
      <c r="E35" s="881"/>
      <c r="F35" s="881"/>
      <c r="G35" s="881"/>
      <c r="H35" s="881"/>
      <c r="I35" s="881"/>
      <c r="J35" s="893"/>
      <c r="K35" s="889" t="s">
        <v>584</v>
      </c>
      <c r="L35" s="894"/>
    </row>
    <row r="36" spans="1:12" s="3" customFormat="1" ht="7.5" customHeight="1" thickBot="1">
      <c r="A36" s="895"/>
      <c r="B36" s="677"/>
      <c r="C36" s="5"/>
      <c r="D36" s="5"/>
      <c r="E36" s="5"/>
      <c r="F36" s="5"/>
      <c r="G36" s="5"/>
      <c r="H36" s="5"/>
      <c r="I36" s="847"/>
      <c r="J36" s="848"/>
      <c r="K36" s="896"/>
      <c r="L36" s="897"/>
    </row>
    <row r="37" spans="1:12" ht="19.5" customHeight="1" thickTop="1">
      <c r="A37" s="358" t="s">
        <v>483</v>
      </c>
      <c r="C37" s="3"/>
      <c r="D37" s="3"/>
      <c r="E37" s="3"/>
      <c r="F37" s="3"/>
      <c r="G37" s="3"/>
      <c r="H37" s="3"/>
      <c r="I37" s="3"/>
      <c r="J37" s="3"/>
      <c r="L37" s="512" t="s">
        <v>587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4" sqref="C4"/>
    </sheetView>
  </sheetViews>
  <sheetFormatPr defaultColWidth="9.140625" defaultRowHeight="12.75"/>
  <cols>
    <col min="1" max="1" width="17.140625" style="1" customWidth="1"/>
    <col min="2" max="2" width="10.28125" style="1" customWidth="1"/>
    <col min="3" max="3" width="11.00390625" style="1" customWidth="1"/>
    <col min="4" max="4" width="9.140625" style="1" customWidth="1"/>
    <col min="5" max="5" width="10.00390625" style="1" customWidth="1"/>
    <col min="6" max="6" width="11.7109375" style="1" customWidth="1"/>
    <col min="7" max="7" width="14.57421875" style="1" customWidth="1"/>
    <col min="8" max="8" width="11.00390625" style="1" customWidth="1"/>
    <col min="9" max="9" width="19.57421875" style="1" customWidth="1"/>
    <col min="10" max="10" width="27.57421875" style="1" customWidth="1"/>
    <col min="11" max="16384" width="9.140625" style="1" customWidth="1"/>
  </cols>
  <sheetData>
    <row r="1" spans="1:10" ht="16.5" customHeight="1">
      <c r="A1" s="517" t="s">
        <v>613</v>
      </c>
      <c r="B1" s="487"/>
      <c r="C1" s="487"/>
      <c r="D1" s="487"/>
      <c r="I1" s="296" t="s">
        <v>607</v>
      </c>
      <c r="J1" s="16" t="s">
        <v>608</v>
      </c>
    </row>
    <row r="2" spans="1:10" ht="16.5" customHeight="1">
      <c r="A2" s="517" t="s">
        <v>615</v>
      </c>
      <c r="I2" s="296" t="s">
        <v>609</v>
      </c>
      <c r="J2" s="89" t="s">
        <v>610</v>
      </c>
    </row>
    <row r="3" spans="1:10" ht="16.5" customHeight="1">
      <c r="A3" s="933" t="s">
        <v>616</v>
      </c>
      <c r="J3" s="89"/>
    </row>
    <row r="4" spans="1:10" ht="24.75" customHeight="1" thickBot="1">
      <c r="A4" s="168" t="s">
        <v>538</v>
      </c>
      <c r="B4" s="5"/>
      <c r="C4" s="898"/>
      <c r="D4" s="899"/>
      <c r="E4" s="5"/>
      <c r="F4" s="900">
        <v>1999</v>
      </c>
      <c r="G4" s="5"/>
      <c r="H4" s="899"/>
      <c r="I4" s="5"/>
      <c r="J4" s="404" t="s">
        <v>539</v>
      </c>
    </row>
    <row r="5" spans="2:9" s="3" customFormat="1" ht="27" customHeight="1" thickTop="1">
      <c r="B5" s="901" t="s">
        <v>540</v>
      </c>
      <c r="C5" s="778"/>
      <c r="D5" s="902"/>
      <c r="E5" s="902"/>
      <c r="F5" s="903" t="s">
        <v>541</v>
      </c>
      <c r="G5" s="904" t="s">
        <v>542</v>
      </c>
      <c r="H5" s="408" t="s">
        <v>151</v>
      </c>
      <c r="I5" s="317"/>
    </row>
    <row r="6" spans="2:9" s="3" customFormat="1" ht="16.5" customHeight="1">
      <c r="B6" s="783" t="s">
        <v>183</v>
      </c>
      <c r="C6" s="783" t="s">
        <v>314</v>
      </c>
      <c r="D6" s="340" t="s">
        <v>315</v>
      </c>
      <c r="E6" s="783" t="s">
        <v>316</v>
      </c>
      <c r="F6" s="783" t="s">
        <v>301</v>
      </c>
      <c r="G6" s="412" t="s">
        <v>302</v>
      </c>
      <c r="H6" s="785" t="s">
        <v>299</v>
      </c>
      <c r="I6" s="317"/>
    </row>
    <row r="7" spans="2:9" s="3" customFormat="1" ht="13.5" customHeight="1">
      <c r="B7" s="787"/>
      <c r="C7" s="788" t="s">
        <v>322</v>
      </c>
      <c r="D7" s="340" t="s">
        <v>323</v>
      </c>
      <c r="E7" s="788" t="s">
        <v>324</v>
      </c>
      <c r="F7" s="340" t="s">
        <v>543</v>
      </c>
      <c r="G7" s="338"/>
      <c r="H7" s="417" t="s">
        <v>544</v>
      </c>
      <c r="I7" s="317"/>
    </row>
    <row r="8" spans="2:9" s="3" customFormat="1" ht="13.5" customHeight="1">
      <c r="B8" s="787"/>
      <c r="C8" s="787"/>
      <c r="D8" s="789"/>
      <c r="E8" s="787"/>
      <c r="F8" s="905" t="s">
        <v>545</v>
      </c>
      <c r="G8" s="338"/>
      <c r="H8" s="323" t="s">
        <v>546</v>
      </c>
      <c r="I8" s="326"/>
    </row>
    <row r="9" spans="1:10" s="3" customFormat="1" ht="13.5" customHeight="1">
      <c r="A9" s="339" t="s">
        <v>611</v>
      </c>
      <c r="B9" s="787"/>
      <c r="C9" s="787"/>
      <c r="D9" s="789"/>
      <c r="E9" s="787"/>
      <c r="F9" s="905" t="s">
        <v>612</v>
      </c>
      <c r="G9" s="789"/>
      <c r="H9" s="788" t="s">
        <v>548</v>
      </c>
      <c r="I9" s="427" t="s">
        <v>594</v>
      </c>
      <c r="J9" s="232" t="s">
        <v>502</v>
      </c>
    </row>
    <row r="10" spans="1:10" s="3" customFormat="1" ht="13.5" customHeight="1">
      <c r="A10" s="339" t="s">
        <v>503</v>
      </c>
      <c r="B10" s="787"/>
      <c r="C10" s="787"/>
      <c r="D10" s="789"/>
      <c r="E10" s="787"/>
      <c r="F10" s="787"/>
      <c r="G10" s="346" t="s">
        <v>551</v>
      </c>
      <c r="H10" s="789"/>
      <c r="I10" s="412" t="s">
        <v>595</v>
      </c>
      <c r="J10" s="232" t="s">
        <v>505</v>
      </c>
    </row>
    <row r="11" spans="2:9" s="3" customFormat="1" ht="13.5" customHeight="1">
      <c r="B11" s="346" t="s">
        <v>6</v>
      </c>
      <c r="C11" s="346" t="s">
        <v>77</v>
      </c>
      <c r="D11" s="346" t="s">
        <v>331</v>
      </c>
      <c r="E11" s="346" t="s">
        <v>332</v>
      </c>
      <c r="F11" s="346" t="s">
        <v>507</v>
      </c>
      <c r="G11" s="346" t="s">
        <v>555</v>
      </c>
      <c r="H11" s="789"/>
      <c r="I11" s="709" t="s">
        <v>556</v>
      </c>
    </row>
    <row r="12" spans="2:9" s="3" customFormat="1" ht="13.5" customHeight="1">
      <c r="B12" s="789"/>
      <c r="C12" s="346" t="s">
        <v>553</v>
      </c>
      <c r="D12" s="346" t="s">
        <v>553</v>
      </c>
      <c r="E12" s="346" t="s">
        <v>338</v>
      </c>
      <c r="F12" s="346" t="s">
        <v>554</v>
      </c>
      <c r="G12" s="346" t="s">
        <v>333</v>
      </c>
      <c r="H12" s="346" t="s">
        <v>340</v>
      </c>
      <c r="I12" s="709" t="s">
        <v>560</v>
      </c>
    </row>
    <row r="13" spans="2:9" s="3" customFormat="1" ht="13.5" customHeight="1">
      <c r="B13" s="789"/>
      <c r="C13" s="346" t="s">
        <v>345</v>
      </c>
      <c r="D13" s="346" t="s">
        <v>557</v>
      </c>
      <c r="E13" s="346" t="s">
        <v>346</v>
      </c>
      <c r="F13" s="346" t="s">
        <v>558</v>
      </c>
      <c r="G13" s="346" t="s">
        <v>339</v>
      </c>
      <c r="H13" s="346" t="s">
        <v>559</v>
      </c>
      <c r="I13" s="709" t="s">
        <v>562</v>
      </c>
    </row>
    <row r="14" spans="2:9" s="906" customFormat="1" ht="15" customHeight="1">
      <c r="B14" s="907"/>
      <c r="C14" s="907"/>
      <c r="D14" s="907"/>
      <c r="E14" s="907"/>
      <c r="F14" s="908" t="s">
        <v>561</v>
      </c>
      <c r="G14" s="908" t="s">
        <v>347</v>
      </c>
      <c r="H14" s="907"/>
      <c r="I14" s="709" t="s">
        <v>564</v>
      </c>
    </row>
    <row r="15" spans="1:10" s="906" customFormat="1" ht="15" customHeight="1">
      <c r="A15" s="909"/>
      <c r="B15" s="910"/>
      <c r="C15" s="910"/>
      <c r="D15" s="910"/>
      <c r="E15" s="910"/>
      <c r="F15" s="713"/>
      <c r="G15" s="713"/>
      <c r="H15" s="910"/>
      <c r="I15" s="325" t="s">
        <v>565</v>
      </c>
      <c r="J15" s="911"/>
    </row>
    <row r="16" spans="1:10" s="879" customFormat="1" ht="24.75" customHeight="1">
      <c r="A16" s="912" t="s">
        <v>510</v>
      </c>
      <c r="B16" s="913">
        <v>5361596.7</v>
      </c>
      <c r="C16" s="913">
        <v>2883021.9</v>
      </c>
      <c r="D16" s="913">
        <v>529903.9</v>
      </c>
      <c r="E16" s="913">
        <v>795427</v>
      </c>
      <c r="F16" s="913">
        <v>1153243.9</v>
      </c>
      <c r="G16" s="914">
        <v>448040</v>
      </c>
      <c r="H16" s="915">
        <v>782421.9</v>
      </c>
      <c r="I16" s="916">
        <v>13.467656247765024</v>
      </c>
      <c r="J16" s="917" t="s">
        <v>420</v>
      </c>
    </row>
    <row r="17" spans="1:10" s="3" customFormat="1" ht="24" customHeight="1">
      <c r="A17" s="725" t="s">
        <v>500</v>
      </c>
      <c r="B17" s="918"/>
      <c r="C17" s="918"/>
      <c r="D17" s="918"/>
      <c r="E17" s="918"/>
      <c r="F17" s="919"/>
      <c r="G17" s="919"/>
      <c r="H17" s="920"/>
      <c r="I17" s="921"/>
      <c r="J17" s="922" t="s">
        <v>502</v>
      </c>
    </row>
    <row r="18" spans="1:10" s="3" customFormat="1" ht="13.5" customHeight="1">
      <c r="A18" s="725" t="s">
        <v>511</v>
      </c>
      <c r="B18" s="918"/>
      <c r="C18" s="918"/>
      <c r="D18" s="918"/>
      <c r="E18" s="918"/>
      <c r="F18" s="919"/>
      <c r="G18" s="919"/>
      <c r="H18" s="920"/>
      <c r="I18" s="921"/>
      <c r="J18" s="922" t="s">
        <v>512</v>
      </c>
    </row>
    <row r="19" spans="1:10" s="3" customFormat="1" ht="13.5" customHeight="1">
      <c r="A19" s="725"/>
      <c r="B19" s="918"/>
      <c r="C19" s="918"/>
      <c r="D19" s="918"/>
      <c r="E19" s="918"/>
      <c r="F19" s="919"/>
      <c r="G19" s="919"/>
      <c r="H19" s="920"/>
      <c r="I19" s="921"/>
      <c r="J19" s="922" t="s">
        <v>513</v>
      </c>
    </row>
    <row r="20" spans="1:10" s="3" customFormat="1" ht="19.5" customHeight="1">
      <c r="A20" s="923" t="s">
        <v>514</v>
      </c>
      <c r="B20" s="924">
        <v>405105.4</v>
      </c>
      <c r="C20" s="924">
        <v>215959.3</v>
      </c>
      <c r="D20" s="924">
        <v>36336.1</v>
      </c>
      <c r="E20" s="924">
        <v>69493.6</v>
      </c>
      <c r="F20" s="924">
        <v>83316.4</v>
      </c>
      <c r="G20" s="924">
        <v>36433.4</v>
      </c>
      <c r="H20" s="925">
        <v>73958.6</v>
      </c>
      <c r="I20" s="921">
        <v>16.750192735043896</v>
      </c>
      <c r="J20" s="742" t="s">
        <v>515</v>
      </c>
    </row>
    <row r="21" spans="1:10" s="3" customFormat="1" ht="18" customHeight="1">
      <c r="A21" s="923" t="s">
        <v>516</v>
      </c>
      <c r="B21" s="924">
        <v>441619.1</v>
      </c>
      <c r="C21" s="924">
        <v>265751.9</v>
      </c>
      <c r="D21" s="924">
        <v>36624.9</v>
      </c>
      <c r="E21" s="924">
        <v>61857.6</v>
      </c>
      <c r="F21" s="924">
        <v>77384.7</v>
      </c>
      <c r="G21" s="924">
        <v>34875.3</v>
      </c>
      <c r="H21" s="925">
        <v>82338.7</v>
      </c>
      <c r="I21" s="921">
        <v>17.280098150156643</v>
      </c>
      <c r="J21" s="742" t="s">
        <v>517</v>
      </c>
    </row>
    <row r="22" spans="1:10" s="3" customFormat="1" ht="18" customHeight="1">
      <c r="A22" s="923" t="s">
        <v>518</v>
      </c>
      <c r="B22" s="924">
        <v>914210.8</v>
      </c>
      <c r="C22" s="924">
        <v>451134.4</v>
      </c>
      <c r="D22" s="924">
        <v>96162.6</v>
      </c>
      <c r="E22" s="924">
        <v>159618.4</v>
      </c>
      <c r="F22" s="924">
        <v>207295.4</v>
      </c>
      <c r="G22" s="924">
        <v>63474.2</v>
      </c>
      <c r="H22" s="925">
        <v>103802.7</v>
      </c>
      <c r="I22" s="921">
        <v>10.6171926540757</v>
      </c>
      <c r="J22" s="742" t="s">
        <v>519</v>
      </c>
    </row>
    <row r="23" spans="1:10" s="3" customFormat="1" ht="18" customHeight="1">
      <c r="A23" s="923" t="s">
        <v>520</v>
      </c>
      <c r="B23" s="924">
        <v>533354.2</v>
      </c>
      <c r="C23" s="924">
        <v>333461.1</v>
      </c>
      <c r="D23" s="924">
        <v>36675.1</v>
      </c>
      <c r="E23" s="924">
        <v>67154.9</v>
      </c>
      <c r="F23" s="924">
        <v>96063.1</v>
      </c>
      <c r="G23" s="924">
        <v>74235</v>
      </c>
      <c r="H23" s="925">
        <v>85154.7</v>
      </c>
      <c r="I23" s="921">
        <v>14.015176701626691</v>
      </c>
      <c r="J23" s="742" t="s">
        <v>521</v>
      </c>
    </row>
    <row r="24" spans="1:10" s="3" customFormat="1" ht="18" customHeight="1">
      <c r="A24" s="923" t="s">
        <v>522</v>
      </c>
      <c r="B24" s="924">
        <v>1165486.6</v>
      </c>
      <c r="C24" s="924">
        <v>572645.2</v>
      </c>
      <c r="D24" s="924">
        <v>104204.9</v>
      </c>
      <c r="E24" s="924">
        <v>206957.1</v>
      </c>
      <c r="F24" s="924">
        <v>281679.4</v>
      </c>
      <c r="G24" s="924">
        <v>89256.1</v>
      </c>
      <c r="H24" s="925">
        <v>177613.4</v>
      </c>
      <c r="I24" s="921">
        <v>14.155364283051814</v>
      </c>
      <c r="J24" s="742" t="s">
        <v>523</v>
      </c>
    </row>
    <row r="25" spans="1:10" s="3" customFormat="1" ht="18" customHeight="1">
      <c r="A25" s="923" t="s">
        <v>524</v>
      </c>
      <c r="B25" s="924">
        <v>1901820.6</v>
      </c>
      <c r="C25" s="924">
        <v>1044070</v>
      </c>
      <c r="D25" s="924">
        <v>219900.3</v>
      </c>
      <c r="E25" s="924">
        <v>230345.4</v>
      </c>
      <c r="F25" s="924">
        <v>407504.9</v>
      </c>
      <c r="G25" s="924">
        <v>149766</v>
      </c>
      <c r="H25" s="925">
        <v>259553.8</v>
      </c>
      <c r="I25" s="921">
        <v>12.651369432808735</v>
      </c>
      <c r="J25" s="742" t="s">
        <v>525</v>
      </c>
    </row>
    <row r="26" spans="1:10" s="3" customFormat="1" ht="23.25" customHeight="1">
      <c r="A26" s="926" t="s">
        <v>526</v>
      </c>
      <c r="B26" s="927"/>
      <c r="C26" s="928"/>
      <c r="D26" s="928"/>
      <c r="E26" s="928"/>
      <c r="F26" s="928"/>
      <c r="G26" s="928"/>
      <c r="H26" s="927"/>
      <c r="I26" s="921"/>
      <c r="J26" s="922" t="s">
        <v>527</v>
      </c>
    </row>
    <row r="27" spans="1:10" s="3" customFormat="1" ht="18.75" customHeight="1">
      <c r="A27" s="6" t="s">
        <v>528</v>
      </c>
      <c r="B27" s="924">
        <v>4190386</v>
      </c>
      <c r="C27" s="924">
        <v>2642157</v>
      </c>
      <c r="D27" s="924">
        <v>493637</v>
      </c>
      <c r="E27" s="924">
        <v>775752.4</v>
      </c>
      <c r="F27" s="924">
        <v>1098857.2</v>
      </c>
      <c r="G27" s="924">
        <v>411909</v>
      </c>
      <c r="H27" s="925">
        <v>757181.8</v>
      </c>
      <c r="I27" s="921">
        <v>16.452265663109383</v>
      </c>
      <c r="J27" s="400" t="s">
        <v>529</v>
      </c>
    </row>
    <row r="28" spans="1:10" s="3" customFormat="1" ht="18" customHeight="1">
      <c r="A28" s="7" t="s">
        <v>530</v>
      </c>
      <c r="B28" s="924">
        <v>321292.5</v>
      </c>
      <c r="C28" s="924">
        <v>240865.1</v>
      </c>
      <c r="D28" s="924">
        <v>36266.8</v>
      </c>
      <c r="E28" s="924">
        <v>19674.7</v>
      </c>
      <c r="F28" s="924">
        <v>54386.7</v>
      </c>
      <c r="G28" s="924">
        <v>36132</v>
      </c>
      <c r="H28" s="925">
        <v>25240.2</v>
      </c>
      <c r="I28" s="921">
        <v>7.061687153510741</v>
      </c>
      <c r="J28" s="400" t="s">
        <v>531</v>
      </c>
    </row>
    <row r="29" spans="1:10" ht="9" customHeight="1" thickBot="1">
      <c r="A29" s="4"/>
      <c r="B29" s="929"/>
      <c r="C29" s="929"/>
      <c r="D29" s="929"/>
      <c r="E29" s="5"/>
      <c r="F29" s="929"/>
      <c r="G29" s="929"/>
      <c r="H29" s="930"/>
      <c r="I29" s="749"/>
      <c r="J29" s="5"/>
    </row>
    <row r="30" spans="2:7" ht="13.5" thickTop="1">
      <c r="B30" s="931"/>
      <c r="C30" s="932"/>
      <c r="D30" s="932"/>
      <c r="E30" s="932"/>
      <c r="F30" s="932"/>
      <c r="G30" s="93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E1">
      <selection activeCell="E17" sqref="E17"/>
    </sheetView>
  </sheetViews>
  <sheetFormatPr defaultColWidth="9.140625" defaultRowHeight="12.75"/>
  <cols>
    <col min="1" max="1" width="16.140625" style="1" customWidth="1"/>
    <col min="2" max="2" width="16.7109375" style="1" customWidth="1"/>
    <col min="3" max="3" width="9.421875" style="1" customWidth="1"/>
    <col min="4" max="4" width="14.8515625" style="1" customWidth="1"/>
    <col min="5" max="5" width="12.421875" style="1" customWidth="1"/>
    <col min="6" max="6" width="18.00390625" style="1" customWidth="1"/>
    <col min="7" max="7" width="10.57421875" style="1" customWidth="1"/>
    <col min="8" max="8" width="14.140625" style="1" customWidth="1"/>
    <col min="9" max="9" width="10.421875" style="1" customWidth="1"/>
    <col min="10" max="10" width="26.57421875" style="1" customWidth="1"/>
    <col min="11" max="16384" width="9.140625" style="1" customWidth="1"/>
  </cols>
  <sheetData>
    <row r="1" spans="2:10" ht="16.5">
      <c r="B1" s="402"/>
      <c r="C1" s="402"/>
      <c r="D1" s="402"/>
      <c r="E1" s="402"/>
      <c r="F1" s="3"/>
      <c r="G1" s="3"/>
      <c r="H1" s="3"/>
      <c r="I1" s="296" t="s">
        <v>617</v>
      </c>
      <c r="J1" s="89" t="s">
        <v>618</v>
      </c>
    </row>
    <row r="2" spans="5:10" ht="15" customHeight="1">
      <c r="E2" s="3"/>
      <c r="F2" s="3"/>
      <c r="G2" s="3"/>
      <c r="H2" s="3"/>
      <c r="I2" s="296" t="s">
        <v>619</v>
      </c>
      <c r="J2" s="89" t="s">
        <v>620</v>
      </c>
    </row>
    <row r="3" spans="1:10" ht="15" customHeight="1">
      <c r="A3" s="934"/>
      <c r="B3" s="3"/>
      <c r="C3" s="3"/>
      <c r="D3" s="3"/>
      <c r="E3" s="3"/>
      <c r="F3" s="3"/>
      <c r="G3" s="3"/>
      <c r="H3" s="3"/>
      <c r="J3" s="89" t="s">
        <v>621</v>
      </c>
    </row>
    <row r="4" spans="2:10" ht="12.75">
      <c r="B4" s="3"/>
      <c r="C4" s="3"/>
      <c r="D4" s="3"/>
      <c r="E4" s="3"/>
      <c r="F4" s="3"/>
      <c r="I4" s="3"/>
      <c r="J4" s="3"/>
    </row>
    <row r="5" spans="1:10" ht="13.5" thickBot="1">
      <c r="A5" s="935" t="s">
        <v>622</v>
      </c>
      <c r="B5" s="5"/>
      <c r="C5" s="5"/>
      <c r="D5" s="5"/>
      <c r="E5" s="859"/>
      <c r="F5" s="936">
        <v>1999</v>
      </c>
      <c r="G5" s="937"/>
      <c r="H5" s="938"/>
      <c r="I5" s="5"/>
      <c r="J5" s="404" t="s">
        <v>623</v>
      </c>
    </row>
    <row r="6" spans="1:9" s="3" customFormat="1" ht="21.75" customHeight="1" thickTop="1">
      <c r="A6" s="405"/>
      <c r="B6" s="788" t="s">
        <v>624</v>
      </c>
      <c r="C6" s="700" t="s">
        <v>625</v>
      </c>
      <c r="D6" s="700" t="s">
        <v>626</v>
      </c>
      <c r="E6" s="699" t="s">
        <v>185</v>
      </c>
      <c r="F6" s="699" t="s">
        <v>406</v>
      </c>
      <c r="G6" s="699" t="s">
        <v>301</v>
      </c>
      <c r="H6" s="699" t="s">
        <v>542</v>
      </c>
      <c r="I6" s="939" t="s">
        <v>627</v>
      </c>
    </row>
    <row r="7" spans="1:10" s="3" customFormat="1" ht="12.75">
      <c r="A7" s="2"/>
      <c r="B7" s="340" t="s">
        <v>628</v>
      </c>
      <c r="C7" s="703" t="s">
        <v>629</v>
      </c>
      <c r="D7" s="538" t="s">
        <v>504</v>
      </c>
      <c r="E7" s="340" t="s">
        <v>628</v>
      </c>
      <c r="F7" s="699" t="s">
        <v>628</v>
      </c>
      <c r="G7" s="699" t="s">
        <v>630</v>
      </c>
      <c r="H7" s="699" t="s">
        <v>302</v>
      </c>
      <c r="I7" s="869" t="s">
        <v>631</v>
      </c>
      <c r="J7" s="1"/>
    </row>
    <row r="8" spans="1:10" s="3" customFormat="1" ht="12.75">
      <c r="A8" s="2"/>
      <c r="B8" s="340"/>
      <c r="C8" s="703"/>
      <c r="D8" s="538"/>
      <c r="E8" s="340"/>
      <c r="F8" s="699"/>
      <c r="G8" s="699"/>
      <c r="H8" s="699"/>
      <c r="I8" s="869" t="s">
        <v>299</v>
      </c>
      <c r="J8" s="1"/>
    </row>
    <row r="9" spans="1:10" s="3" customFormat="1" ht="12.75">
      <c r="A9" s="698" t="s">
        <v>500</v>
      </c>
      <c r="B9" s="789"/>
      <c r="C9" s="866"/>
      <c r="D9" s="317"/>
      <c r="E9" s="871"/>
      <c r="F9" s="871"/>
      <c r="G9" s="702"/>
      <c r="H9" s="709" t="s">
        <v>325</v>
      </c>
      <c r="I9" s="866"/>
      <c r="J9" s="232" t="s">
        <v>502</v>
      </c>
    </row>
    <row r="10" spans="1:10" s="3" customFormat="1" ht="12.75">
      <c r="A10" s="701" t="s">
        <v>503</v>
      </c>
      <c r="B10" s="940" t="s">
        <v>172</v>
      </c>
      <c r="C10" s="866"/>
      <c r="D10" s="870" t="s">
        <v>632</v>
      </c>
      <c r="E10" s="105" t="s">
        <v>196</v>
      </c>
      <c r="F10" s="346" t="s">
        <v>410</v>
      </c>
      <c r="G10" s="941"/>
      <c r="H10" s="346" t="s">
        <v>333</v>
      </c>
      <c r="I10" s="709" t="s">
        <v>633</v>
      </c>
      <c r="J10" s="704" t="s">
        <v>505</v>
      </c>
    </row>
    <row r="11" spans="1:10" s="3" customFormat="1" ht="12.75">
      <c r="A11" s="2"/>
      <c r="B11" s="942" t="s">
        <v>634</v>
      </c>
      <c r="C11" s="344" t="s">
        <v>6</v>
      </c>
      <c r="D11" s="943" t="s">
        <v>635</v>
      </c>
      <c r="E11" s="232" t="s">
        <v>636</v>
      </c>
      <c r="F11" s="346" t="s">
        <v>415</v>
      </c>
      <c r="G11" s="941" t="s">
        <v>637</v>
      </c>
      <c r="H11" s="105" t="s">
        <v>339</v>
      </c>
      <c r="I11" s="870" t="s">
        <v>638</v>
      </c>
      <c r="J11" s="232" t="s">
        <v>352</v>
      </c>
    </row>
    <row r="12" spans="1:10" s="906" customFormat="1" ht="21.75" customHeight="1">
      <c r="A12" s="909"/>
      <c r="B12" s="944" t="s">
        <v>180</v>
      </c>
      <c r="C12" s="945" t="s">
        <v>639</v>
      </c>
      <c r="D12" s="946" t="s">
        <v>640</v>
      </c>
      <c r="E12" s="109" t="s">
        <v>354</v>
      </c>
      <c r="F12" s="944" t="s">
        <v>180</v>
      </c>
      <c r="G12" s="947" t="s">
        <v>641</v>
      </c>
      <c r="H12" s="109" t="s">
        <v>347</v>
      </c>
      <c r="I12" s="696" t="s">
        <v>546</v>
      </c>
      <c r="J12" s="911"/>
    </row>
    <row r="13" spans="1:10" s="879" customFormat="1" ht="27" customHeight="1">
      <c r="A13" s="948" t="s">
        <v>510</v>
      </c>
      <c r="B13" s="949">
        <v>100</v>
      </c>
      <c r="C13" s="950">
        <v>100</v>
      </c>
      <c r="D13" s="950">
        <v>99.99</v>
      </c>
      <c r="E13" s="950">
        <v>100.01</v>
      </c>
      <c r="F13" s="950">
        <v>100</v>
      </c>
      <c r="G13" s="950">
        <v>100.01</v>
      </c>
      <c r="H13" s="950">
        <v>100.01</v>
      </c>
      <c r="I13" s="950">
        <v>99.99</v>
      </c>
      <c r="J13" s="951" t="s">
        <v>420</v>
      </c>
    </row>
    <row r="14" spans="1:10" s="3" customFormat="1" ht="18.75" customHeight="1">
      <c r="A14" s="725" t="s">
        <v>500</v>
      </c>
      <c r="B14" s="952"/>
      <c r="C14" s="953"/>
      <c r="D14" s="953"/>
      <c r="E14" s="953"/>
      <c r="F14" s="953"/>
      <c r="G14" s="953"/>
      <c r="H14" s="953"/>
      <c r="I14" s="954"/>
      <c r="J14" s="955" t="s">
        <v>502</v>
      </c>
    </row>
    <row r="15" spans="1:10" s="3" customFormat="1" ht="12.75">
      <c r="A15" s="231" t="s">
        <v>511</v>
      </c>
      <c r="B15" s="952"/>
      <c r="C15" s="953"/>
      <c r="D15" s="956"/>
      <c r="E15" s="956"/>
      <c r="F15" s="956"/>
      <c r="G15" s="957"/>
      <c r="H15" s="956"/>
      <c r="I15" s="956"/>
      <c r="J15" s="346" t="s">
        <v>512</v>
      </c>
    </row>
    <row r="16" spans="1:10" s="3" customFormat="1" ht="12.75">
      <c r="A16" s="231"/>
      <c r="B16" s="952"/>
      <c r="C16" s="953"/>
      <c r="D16" s="957"/>
      <c r="E16" s="957"/>
      <c r="F16" s="957"/>
      <c r="G16" s="957"/>
      <c r="H16" s="957"/>
      <c r="I16" s="958"/>
      <c r="J16" s="346" t="s">
        <v>513</v>
      </c>
    </row>
    <row r="17" spans="1:10" s="3" customFormat="1" ht="20.25" customHeight="1">
      <c r="A17" s="959" t="s">
        <v>514</v>
      </c>
      <c r="B17" s="960">
        <v>6.32</v>
      </c>
      <c r="C17" s="957">
        <v>8.31</v>
      </c>
      <c r="D17" s="957">
        <v>9.07</v>
      </c>
      <c r="E17" s="957">
        <v>8.92</v>
      </c>
      <c r="F17" s="957">
        <v>8.03</v>
      </c>
      <c r="G17" s="957">
        <v>7.56</v>
      </c>
      <c r="H17" s="957">
        <v>8.1</v>
      </c>
      <c r="I17" s="958">
        <v>9.45</v>
      </c>
      <c r="J17" s="383" t="s">
        <v>515</v>
      </c>
    </row>
    <row r="18" spans="1:10" s="3" customFormat="1" ht="12.75">
      <c r="A18" s="959" t="s">
        <v>516</v>
      </c>
      <c r="B18" s="960">
        <v>13.74</v>
      </c>
      <c r="C18" s="957">
        <v>11.3</v>
      </c>
      <c r="D18" s="957">
        <v>11.19</v>
      </c>
      <c r="E18" s="957">
        <v>11.55</v>
      </c>
      <c r="F18" s="957">
        <v>10.37</v>
      </c>
      <c r="G18" s="957">
        <v>8.24</v>
      </c>
      <c r="H18" s="957">
        <v>7.8</v>
      </c>
      <c r="I18" s="958">
        <v>10.52</v>
      </c>
      <c r="J18" s="383" t="s">
        <v>517</v>
      </c>
    </row>
    <row r="19" spans="1:10" s="3" customFormat="1" ht="12.75">
      <c r="A19" s="959" t="s">
        <v>518</v>
      </c>
      <c r="B19" s="960">
        <v>14.82</v>
      </c>
      <c r="C19" s="957">
        <v>15.73</v>
      </c>
      <c r="D19" s="957">
        <v>17.12</v>
      </c>
      <c r="E19" s="957">
        <v>17.35</v>
      </c>
      <c r="F19" s="957">
        <v>17.66</v>
      </c>
      <c r="G19" s="957">
        <v>17.05</v>
      </c>
      <c r="H19" s="957">
        <v>14.2</v>
      </c>
      <c r="I19" s="958">
        <v>13.27</v>
      </c>
      <c r="J19" s="383" t="s">
        <v>519</v>
      </c>
    </row>
    <row r="20" spans="1:10" s="3" customFormat="1" ht="12.75">
      <c r="A20" s="959" t="s">
        <v>520</v>
      </c>
      <c r="B20" s="960">
        <v>15.17</v>
      </c>
      <c r="C20" s="957">
        <v>9.35</v>
      </c>
      <c r="D20" s="957">
        <v>9.2</v>
      </c>
      <c r="E20" s="957">
        <v>9.25</v>
      </c>
      <c r="F20" s="957">
        <v>8.4</v>
      </c>
      <c r="G20" s="957">
        <v>9.95</v>
      </c>
      <c r="H20" s="957">
        <v>16.6</v>
      </c>
      <c r="I20" s="958">
        <v>10.88</v>
      </c>
      <c r="J20" s="383" t="s">
        <v>521</v>
      </c>
    </row>
    <row r="21" spans="1:10" s="3" customFormat="1" ht="12.75">
      <c r="A21" s="959" t="s">
        <v>522</v>
      </c>
      <c r="B21" s="960">
        <v>17.08</v>
      </c>
      <c r="C21" s="957">
        <v>18.04</v>
      </c>
      <c r="D21" s="957">
        <v>17.33</v>
      </c>
      <c r="E21" s="957">
        <v>18.31</v>
      </c>
      <c r="F21" s="957">
        <v>14.6</v>
      </c>
      <c r="G21" s="957">
        <v>21.74</v>
      </c>
      <c r="H21" s="957">
        <v>19.9</v>
      </c>
      <c r="I21" s="958">
        <v>22.7</v>
      </c>
      <c r="J21" s="383" t="s">
        <v>523</v>
      </c>
    </row>
    <row r="22" spans="1:10" s="3" customFormat="1" ht="12.75">
      <c r="A22" s="959" t="s">
        <v>524</v>
      </c>
      <c r="B22" s="960">
        <v>32.87</v>
      </c>
      <c r="C22" s="957">
        <v>37.27</v>
      </c>
      <c r="D22" s="957">
        <v>36.08</v>
      </c>
      <c r="E22" s="957">
        <v>34.63</v>
      </c>
      <c r="F22" s="957">
        <v>40.94</v>
      </c>
      <c r="G22" s="957">
        <v>35.47</v>
      </c>
      <c r="H22" s="957">
        <v>33.4</v>
      </c>
      <c r="I22" s="958">
        <v>33.17</v>
      </c>
      <c r="J22" s="383" t="s">
        <v>525</v>
      </c>
    </row>
    <row r="23" spans="1:10" s="75" customFormat="1" ht="21.75" customHeight="1">
      <c r="A23" s="961" t="s">
        <v>526</v>
      </c>
      <c r="B23" s="962"/>
      <c r="C23" s="963"/>
      <c r="D23" s="963"/>
      <c r="E23" s="963"/>
      <c r="F23" s="963"/>
      <c r="G23" s="963"/>
      <c r="H23" s="963"/>
      <c r="I23" s="964"/>
      <c r="J23" s="965" t="s">
        <v>527</v>
      </c>
    </row>
    <row r="24" spans="1:10" s="3" customFormat="1" ht="20.25" customHeight="1">
      <c r="A24" s="6" t="s">
        <v>528</v>
      </c>
      <c r="B24" s="960">
        <v>71.92</v>
      </c>
      <c r="C24" s="957">
        <v>87.5</v>
      </c>
      <c r="D24" s="957">
        <v>88.39</v>
      </c>
      <c r="E24" s="957">
        <v>90.73</v>
      </c>
      <c r="F24" s="957">
        <v>81.51</v>
      </c>
      <c r="G24" s="957">
        <v>92.57</v>
      </c>
      <c r="H24" s="957">
        <v>91.9</v>
      </c>
      <c r="I24" s="958">
        <v>96.77</v>
      </c>
      <c r="J24" s="889" t="s">
        <v>529</v>
      </c>
    </row>
    <row r="25" spans="1:10" s="3" customFormat="1" ht="12.75">
      <c r="A25" s="6" t="s">
        <v>642</v>
      </c>
      <c r="B25" s="960">
        <v>28.1</v>
      </c>
      <c r="C25" s="957">
        <v>12.5</v>
      </c>
      <c r="D25" s="957">
        <v>11.61</v>
      </c>
      <c r="E25" s="957">
        <v>9.27</v>
      </c>
      <c r="F25" s="957">
        <v>18.49</v>
      </c>
      <c r="G25" s="957">
        <v>7.43</v>
      </c>
      <c r="H25" s="957">
        <v>8.1</v>
      </c>
      <c r="I25" s="958">
        <v>3.23</v>
      </c>
      <c r="J25" s="889" t="s">
        <v>531</v>
      </c>
    </row>
    <row r="26" spans="1:10" ht="9" customHeight="1" thickBot="1">
      <c r="A26" s="4"/>
      <c r="B26" s="5"/>
      <c r="C26" s="5"/>
      <c r="D26" s="5"/>
      <c r="E26" s="5"/>
      <c r="F26" s="5"/>
      <c r="G26" s="5"/>
      <c r="H26" s="5"/>
      <c r="I26" s="966"/>
      <c r="J26" s="967"/>
    </row>
    <row r="27" spans="2:9" ht="13.5" thickTop="1">
      <c r="B27" s="968"/>
      <c r="C27" s="968"/>
      <c r="D27" s="968"/>
      <c r="E27" s="968"/>
      <c r="F27" s="968"/>
      <c r="G27" s="968"/>
      <c r="H27" s="968"/>
      <c r="I27" s="968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B4" sqref="B4"/>
    </sheetView>
  </sheetViews>
  <sheetFormatPr defaultColWidth="9.140625" defaultRowHeight="12.75"/>
  <cols>
    <col min="1" max="1" width="6.57421875" style="1" customWidth="1"/>
    <col min="2" max="2" width="24.28125" style="1" customWidth="1"/>
    <col min="3" max="3" width="10.7109375" style="1" customWidth="1"/>
    <col min="4" max="4" width="10.57421875" style="1" customWidth="1"/>
    <col min="5" max="5" width="11.421875" style="1" customWidth="1"/>
    <col min="6" max="6" width="10.57421875" style="1" customWidth="1"/>
    <col min="7" max="7" width="12.00390625" style="1" customWidth="1"/>
    <col min="8" max="8" width="10.8515625" style="1" customWidth="1"/>
    <col min="9" max="9" width="45.00390625" style="1" customWidth="1"/>
    <col min="10" max="10" width="6.28125" style="1" customWidth="1"/>
    <col min="11" max="11" width="9.140625" style="1" customWidth="1"/>
    <col min="12" max="12" width="16.140625" style="1" customWidth="1"/>
    <col min="13" max="13" width="19.57421875" style="1" customWidth="1"/>
    <col min="14" max="14" width="9.140625" style="1" customWidth="1"/>
    <col min="15" max="15" width="11.421875" style="1" bestFit="1" customWidth="1"/>
    <col min="16" max="16384" width="9.140625" style="1" customWidth="1"/>
  </cols>
  <sheetData>
    <row r="1" spans="1:10" s="518" customFormat="1" ht="15.75" customHeight="1">
      <c r="A1" s="517" t="s">
        <v>687</v>
      </c>
      <c r="B1" s="762"/>
      <c r="C1" s="1026"/>
      <c r="D1" s="762"/>
      <c r="E1" s="762"/>
      <c r="F1" s="1027"/>
      <c r="G1" s="1028"/>
      <c r="H1" s="1028"/>
      <c r="I1" s="1029" t="s">
        <v>689</v>
      </c>
      <c r="J1" s="1030" t="s">
        <v>645</v>
      </c>
    </row>
    <row r="2" spans="1:10" s="518" customFormat="1" ht="15.75" customHeight="1">
      <c r="A2" s="517" t="s">
        <v>690</v>
      </c>
      <c r="B2" s="1031" t="s">
        <v>686</v>
      </c>
      <c r="C2" s="969"/>
      <c r="D2" s="762"/>
      <c r="E2" s="762"/>
      <c r="F2" s="1027"/>
      <c r="G2" s="1028"/>
      <c r="H2" s="1028"/>
      <c r="I2" s="1029"/>
      <c r="J2" s="1030" t="s">
        <v>646</v>
      </c>
    </row>
    <row r="3" spans="1:10" ht="15.75" customHeight="1">
      <c r="A3" s="296" t="s">
        <v>647</v>
      </c>
      <c r="B3" s="487"/>
      <c r="C3" s="969"/>
      <c r="D3" s="487"/>
      <c r="E3" s="487"/>
      <c r="F3" s="298"/>
      <c r="G3" s="299"/>
      <c r="H3" s="299"/>
      <c r="I3" s="299"/>
      <c r="J3" s="970" t="s">
        <v>648</v>
      </c>
    </row>
    <row r="4" spans="1:10" ht="16.5" customHeight="1" thickBot="1">
      <c r="A4" s="900">
        <v>1999</v>
      </c>
      <c r="B4" s="899"/>
      <c r="C4" s="899"/>
      <c r="D4" s="899"/>
      <c r="E4" s="899"/>
      <c r="F4" s="899"/>
      <c r="G4" s="899"/>
      <c r="H4" s="899"/>
      <c r="I4" s="899"/>
      <c r="J4" s="899"/>
    </row>
    <row r="5" spans="1:10" s="3" customFormat="1" ht="8.25" customHeight="1" thickTop="1">
      <c r="A5" s="301"/>
      <c r="B5" s="971"/>
      <c r="C5" s="972"/>
      <c r="D5" s="304"/>
      <c r="E5" s="972"/>
      <c r="F5" s="304"/>
      <c r="G5" s="973"/>
      <c r="H5" s="311"/>
      <c r="I5" s="974"/>
      <c r="J5" s="301"/>
    </row>
    <row r="6" spans="1:10" s="3" customFormat="1" ht="12.75">
      <c r="A6" s="301"/>
      <c r="B6" s="872"/>
      <c r="C6" s="699" t="s">
        <v>649</v>
      </c>
      <c r="D6" s="416"/>
      <c r="E6" s="699" t="s">
        <v>650</v>
      </c>
      <c r="F6" s="312"/>
      <c r="G6" s="316" t="s">
        <v>651</v>
      </c>
      <c r="H6" s="311"/>
      <c r="I6" s="872"/>
      <c r="J6" s="301"/>
    </row>
    <row r="7" spans="1:10" s="3" customFormat="1" ht="12.75">
      <c r="A7" s="301"/>
      <c r="B7" s="975"/>
      <c r="C7" s="699" t="s">
        <v>652</v>
      </c>
      <c r="D7" s="416"/>
      <c r="E7" s="699" t="s">
        <v>653</v>
      </c>
      <c r="F7" s="312"/>
      <c r="G7" s="316" t="s">
        <v>552</v>
      </c>
      <c r="H7" s="311"/>
      <c r="I7" s="872"/>
      <c r="J7" s="301"/>
    </row>
    <row r="8" spans="1:10" s="3" customFormat="1" ht="12.75">
      <c r="A8" s="301"/>
      <c r="B8" s="975"/>
      <c r="C8" s="976"/>
      <c r="D8" s="312"/>
      <c r="E8" s="699" t="s">
        <v>654</v>
      </c>
      <c r="F8" s="312"/>
      <c r="G8" s="316" t="s">
        <v>655</v>
      </c>
      <c r="H8" s="311"/>
      <c r="I8" s="872"/>
      <c r="J8" s="301"/>
    </row>
    <row r="9" spans="1:10" s="3" customFormat="1" ht="12.75">
      <c r="A9" s="339" t="s">
        <v>12</v>
      </c>
      <c r="B9" s="568" t="s">
        <v>408</v>
      </c>
      <c r="C9" s="789"/>
      <c r="D9" s="977"/>
      <c r="E9" s="321" t="s">
        <v>656</v>
      </c>
      <c r="F9" s="978"/>
      <c r="G9" s="107" t="s">
        <v>657</v>
      </c>
      <c r="H9" s="702"/>
      <c r="I9" s="344" t="s">
        <v>412</v>
      </c>
      <c r="J9" s="232" t="s">
        <v>13</v>
      </c>
    </row>
    <row r="10" spans="1:10" s="3" customFormat="1" ht="12.75">
      <c r="A10" s="301"/>
      <c r="B10" s="975"/>
      <c r="C10" s="107" t="s">
        <v>658</v>
      </c>
      <c r="D10" s="317"/>
      <c r="E10" s="321" t="s">
        <v>308</v>
      </c>
      <c r="F10" s="978"/>
      <c r="G10" s="107" t="s">
        <v>659</v>
      </c>
      <c r="H10" s="702"/>
      <c r="I10" s="872"/>
      <c r="J10" s="301"/>
    </row>
    <row r="11" spans="1:10" s="3" customFormat="1" ht="12.75">
      <c r="A11" s="301"/>
      <c r="B11" s="872"/>
      <c r="C11" s="107" t="s">
        <v>660</v>
      </c>
      <c r="D11" s="317"/>
      <c r="E11" s="321" t="s">
        <v>661</v>
      </c>
      <c r="F11" s="978"/>
      <c r="G11" s="107" t="s">
        <v>344</v>
      </c>
      <c r="H11" s="702"/>
      <c r="I11" s="872"/>
      <c r="J11" s="301"/>
    </row>
    <row r="12" spans="2:9" s="906" customFormat="1" ht="20.25" customHeight="1">
      <c r="B12" s="979"/>
      <c r="C12" s="115" t="s">
        <v>310</v>
      </c>
      <c r="D12" s="695"/>
      <c r="E12" s="109" t="s">
        <v>662</v>
      </c>
      <c r="F12" s="227"/>
      <c r="G12" s="115" t="s">
        <v>663</v>
      </c>
      <c r="H12" s="980"/>
      <c r="I12" s="979"/>
    </row>
    <row r="13" spans="1:13" s="3" customFormat="1" ht="15" customHeight="1">
      <c r="A13" s="981"/>
      <c r="B13" s="982"/>
      <c r="C13" s="983" t="s">
        <v>664</v>
      </c>
      <c r="D13" s="984" t="s">
        <v>665</v>
      </c>
      <c r="E13" s="777" t="s">
        <v>666</v>
      </c>
      <c r="F13" s="984" t="s">
        <v>665</v>
      </c>
      <c r="G13" s="985" t="s">
        <v>667</v>
      </c>
      <c r="H13" s="984" t="s">
        <v>665</v>
      </c>
      <c r="I13" s="982"/>
      <c r="J13" s="981"/>
      <c r="L13" s="88" t="s">
        <v>668</v>
      </c>
      <c r="M13" s="88" t="s">
        <v>669</v>
      </c>
    </row>
    <row r="14" spans="1:19" s="879" customFormat="1" ht="18.75" customHeight="1">
      <c r="A14" s="820" t="s">
        <v>419</v>
      </c>
      <c r="B14" s="800" t="s">
        <v>183</v>
      </c>
      <c r="C14" s="986">
        <v>201947.25778600003</v>
      </c>
      <c r="D14" s="986">
        <v>163714.75462999998</v>
      </c>
      <c r="E14" s="987">
        <v>2.654949034307557</v>
      </c>
      <c r="F14" s="987">
        <v>3.014205794433472</v>
      </c>
      <c r="G14" s="988">
        <v>470656.6553284476</v>
      </c>
      <c r="H14" s="989">
        <v>479585.9101415282</v>
      </c>
      <c r="I14" s="803" t="s">
        <v>420</v>
      </c>
      <c r="J14" s="820" t="s">
        <v>419</v>
      </c>
      <c r="L14" s="990">
        <f>SUM(L15:L32)</f>
        <v>5361.5967704</v>
      </c>
      <c r="M14" s="990">
        <f>SUM(M15:M32)</f>
        <v>4934.6996204</v>
      </c>
      <c r="N14" s="991"/>
      <c r="O14" s="990">
        <v>1000000</v>
      </c>
      <c r="P14" s="991"/>
      <c r="Q14" s="991"/>
      <c r="R14" s="991"/>
      <c r="S14" s="991"/>
    </row>
    <row r="15" spans="1:13" s="3" customFormat="1" ht="16.5" customHeight="1">
      <c r="A15" s="808" t="s">
        <v>670</v>
      </c>
      <c r="B15" s="806" t="s">
        <v>422</v>
      </c>
      <c r="C15" s="992">
        <v>16706.188944</v>
      </c>
      <c r="D15" s="993">
        <v>11762.72051</v>
      </c>
      <c r="E15" s="994">
        <v>0.2273382955700396</v>
      </c>
      <c r="F15" s="994">
        <v>0.306134843290602</v>
      </c>
      <c r="G15" s="995">
        <v>500883.9142367067</v>
      </c>
      <c r="H15" s="996">
        <v>573719.7370600414</v>
      </c>
      <c r="I15" s="807" t="s">
        <v>567</v>
      </c>
      <c r="J15" s="820" t="s">
        <v>421</v>
      </c>
      <c r="L15" s="990">
        <v>37.9795652</v>
      </c>
      <c r="M15" s="990">
        <v>36.009786</v>
      </c>
    </row>
    <row r="16" spans="1:13" s="3" customFormat="1" ht="13.5" customHeight="1">
      <c r="A16" s="808" t="s">
        <v>424</v>
      </c>
      <c r="B16" s="809" t="s">
        <v>425</v>
      </c>
      <c r="C16" s="997"/>
      <c r="D16" s="998"/>
      <c r="E16" s="999"/>
      <c r="F16" s="999"/>
      <c r="G16" s="1000"/>
      <c r="H16" s="356"/>
      <c r="I16" s="817" t="s">
        <v>569</v>
      </c>
      <c r="J16" s="808" t="s">
        <v>424</v>
      </c>
      <c r="L16" s="991"/>
      <c r="M16" s="991"/>
    </row>
    <row r="17" spans="1:13" s="3" customFormat="1" ht="13.5" customHeight="1">
      <c r="A17" s="883"/>
      <c r="B17" s="809" t="s">
        <v>427</v>
      </c>
      <c r="C17" s="997"/>
      <c r="D17" s="998"/>
      <c r="E17" s="999"/>
      <c r="F17" s="999"/>
      <c r="G17" s="1000"/>
      <c r="H17" s="356"/>
      <c r="I17" s="814" t="s">
        <v>570</v>
      </c>
      <c r="J17" s="883"/>
      <c r="L17" s="991"/>
      <c r="M17" s="991"/>
    </row>
    <row r="18" spans="1:13" s="3" customFormat="1" ht="16.5" customHeight="1">
      <c r="A18" s="808" t="s">
        <v>429</v>
      </c>
      <c r="B18" s="806" t="s">
        <v>430</v>
      </c>
      <c r="C18" s="992">
        <v>34966.612753</v>
      </c>
      <c r="D18" s="993">
        <v>29774.64554</v>
      </c>
      <c r="E18" s="994">
        <v>0.05273387768570172</v>
      </c>
      <c r="F18" s="994">
        <v>0.05679533876325031</v>
      </c>
      <c r="G18" s="995">
        <v>276865.6276276277</v>
      </c>
      <c r="H18" s="996">
        <v>289565.25342465757</v>
      </c>
      <c r="I18" s="817" t="s">
        <v>431</v>
      </c>
      <c r="J18" s="808" t="s">
        <v>429</v>
      </c>
      <c r="L18" s="990">
        <v>18.4392508</v>
      </c>
      <c r="M18" s="990">
        <v>16.9106108</v>
      </c>
    </row>
    <row r="19" spans="1:13" s="3" customFormat="1" ht="13.5" customHeight="1">
      <c r="A19" s="808">
        <v>16</v>
      </c>
      <c r="B19" s="809" t="s">
        <v>571</v>
      </c>
      <c r="C19" s="992"/>
      <c r="D19" s="993"/>
      <c r="E19" s="994"/>
      <c r="F19" s="994"/>
      <c r="G19" s="995"/>
      <c r="H19" s="996"/>
      <c r="I19" s="807" t="s">
        <v>434</v>
      </c>
      <c r="J19" s="808">
        <v>16</v>
      </c>
      <c r="L19" s="990"/>
      <c r="M19" s="990"/>
    </row>
    <row r="20" spans="1:13" s="3" customFormat="1" ht="16.5" customHeight="1">
      <c r="A20" s="808" t="s">
        <v>435</v>
      </c>
      <c r="B20" s="612" t="s">
        <v>436</v>
      </c>
      <c r="C20" s="992">
        <v>28476.475823</v>
      </c>
      <c r="D20" s="993">
        <v>19002.6615</v>
      </c>
      <c r="E20" s="994">
        <v>0.11553765362154236</v>
      </c>
      <c r="F20" s="994">
        <v>0.08721329377992658</v>
      </c>
      <c r="G20" s="995">
        <v>326792.71949828963</v>
      </c>
      <c r="H20" s="996">
        <v>377672.7263681592</v>
      </c>
      <c r="I20" s="817" t="s">
        <v>671</v>
      </c>
      <c r="J20" s="808" t="s">
        <v>435</v>
      </c>
      <c r="L20" s="990">
        <v>32.901052</v>
      </c>
      <c r="M20" s="990">
        <v>16.572847</v>
      </c>
    </row>
    <row r="21" spans="1:13" s="3" customFormat="1" ht="13.5" customHeight="1">
      <c r="A21" s="1001" t="s">
        <v>672</v>
      </c>
      <c r="B21" s="612" t="s">
        <v>573</v>
      </c>
      <c r="C21" s="1002"/>
      <c r="D21" s="998"/>
      <c r="E21" s="999"/>
      <c r="F21" s="999"/>
      <c r="G21" s="1000"/>
      <c r="H21" s="356"/>
      <c r="I21" s="1003" t="s">
        <v>673</v>
      </c>
      <c r="J21" s="1001" t="s">
        <v>672</v>
      </c>
      <c r="L21" s="991"/>
      <c r="M21" s="991"/>
    </row>
    <row r="22" spans="1:13" s="3" customFormat="1" ht="13.5" customHeight="1">
      <c r="A22" s="808" t="s">
        <v>674</v>
      </c>
      <c r="B22" s="612" t="s">
        <v>600</v>
      </c>
      <c r="C22" s="997"/>
      <c r="D22" s="998"/>
      <c r="E22" s="999"/>
      <c r="F22" s="999"/>
      <c r="G22" s="1000"/>
      <c r="H22" s="356"/>
      <c r="I22" s="807" t="s">
        <v>675</v>
      </c>
      <c r="J22" s="808" t="s">
        <v>674</v>
      </c>
      <c r="L22" s="991"/>
      <c r="M22" s="991"/>
    </row>
    <row r="23" spans="1:13" s="3" customFormat="1" ht="13.5" customHeight="1">
      <c r="A23" s="1004">
        <v>39</v>
      </c>
      <c r="B23" s="612" t="s">
        <v>602</v>
      </c>
      <c r="C23" s="997"/>
      <c r="D23" s="998"/>
      <c r="E23" s="999"/>
      <c r="F23" s="999"/>
      <c r="G23" s="1000"/>
      <c r="H23" s="464"/>
      <c r="I23" s="807" t="s">
        <v>603</v>
      </c>
      <c r="J23" s="1004">
        <v>39</v>
      </c>
      <c r="L23" s="991"/>
      <c r="M23" s="991"/>
    </row>
    <row r="24" spans="1:13" s="3" customFormat="1" ht="16.5" customHeight="1">
      <c r="A24" s="1005" t="s">
        <v>448</v>
      </c>
      <c r="B24" s="612" t="s">
        <v>676</v>
      </c>
      <c r="C24" s="992">
        <v>29539.241095</v>
      </c>
      <c r="D24" s="993">
        <v>27834.01328</v>
      </c>
      <c r="E24" s="994">
        <v>1.7851966958259462</v>
      </c>
      <c r="F24" s="994">
        <v>1.7839353168548895</v>
      </c>
      <c r="G24" s="995">
        <v>401429.94371997257</v>
      </c>
      <c r="H24" s="996">
        <v>422659.3022513173</v>
      </c>
      <c r="I24" s="638" t="s">
        <v>677</v>
      </c>
      <c r="J24" s="1005" t="s">
        <v>448</v>
      </c>
      <c r="L24" s="990">
        <v>527.333556</v>
      </c>
      <c r="M24" s="990">
        <v>496.540793</v>
      </c>
    </row>
    <row r="25" spans="1:13" s="3" customFormat="1" ht="16.5" customHeight="1">
      <c r="A25" s="1005" t="s">
        <v>453</v>
      </c>
      <c r="B25" s="621" t="s">
        <v>454</v>
      </c>
      <c r="C25" s="992">
        <v>10074.946502</v>
      </c>
      <c r="D25" s="993">
        <v>8126.29003</v>
      </c>
      <c r="E25" s="994">
        <v>0.38684582188365046</v>
      </c>
      <c r="F25" s="994">
        <v>0.4298579262005493</v>
      </c>
      <c r="G25" s="995">
        <v>290048.3918813427</v>
      </c>
      <c r="H25" s="996">
        <v>291801.7554969217</v>
      </c>
      <c r="I25" s="707" t="s">
        <v>455</v>
      </c>
      <c r="J25" s="1006" t="s">
        <v>453</v>
      </c>
      <c r="L25" s="990">
        <v>38.9745096</v>
      </c>
      <c r="M25" s="990">
        <v>34.9315018</v>
      </c>
    </row>
    <row r="26" spans="1:13" s="3" customFormat="1" ht="16.5" customHeight="1">
      <c r="A26" s="820" t="s">
        <v>456</v>
      </c>
      <c r="B26" s="809" t="s">
        <v>457</v>
      </c>
      <c r="C26" s="992">
        <v>20399.261687</v>
      </c>
      <c r="D26" s="993">
        <v>12176.20833</v>
      </c>
      <c r="E26" s="994">
        <v>0.23682553585156135</v>
      </c>
      <c r="F26" s="994">
        <v>0.3159399031077518</v>
      </c>
      <c r="G26" s="995">
        <v>292162.073257468</v>
      </c>
      <c r="H26" s="996">
        <v>302073.9475945017</v>
      </c>
      <c r="I26" s="817" t="s">
        <v>458</v>
      </c>
      <c r="J26" s="808" t="s">
        <v>456</v>
      </c>
      <c r="L26" s="990">
        <v>48.3106608</v>
      </c>
      <c r="M26" s="990">
        <v>38.4695008</v>
      </c>
    </row>
    <row r="27" spans="1:13" s="3" customFormat="1" ht="16.5" customHeight="1">
      <c r="A27" s="820" t="s">
        <v>459</v>
      </c>
      <c r="B27" s="809" t="s">
        <v>579</v>
      </c>
      <c r="C27" s="992">
        <v>17587.984431</v>
      </c>
      <c r="D27" s="993">
        <v>14614.2522</v>
      </c>
      <c r="E27" s="994">
        <v>1.6192414606533034</v>
      </c>
      <c r="F27" s="994">
        <v>1.830998153980126</v>
      </c>
      <c r="G27" s="995">
        <v>355995.7817068078</v>
      </c>
      <c r="H27" s="996">
        <v>353582.0447849146</v>
      </c>
      <c r="I27" s="817" t="s">
        <v>580</v>
      </c>
      <c r="J27" s="820" t="s">
        <v>459</v>
      </c>
      <c r="L27" s="990">
        <v>284.791936</v>
      </c>
      <c r="M27" s="990">
        <v>267.586688</v>
      </c>
    </row>
    <row r="28" spans="1:13" s="3" customFormat="1" ht="16.5" customHeight="1">
      <c r="A28" s="820" t="s">
        <v>464</v>
      </c>
      <c r="B28" s="809" t="s">
        <v>465</v>
      </c>
      <c r="C28" s="1007">
        <v>4964.316259</v>
      </c>
      <c r="D28" s="1008">
        <v>3788.77905</v>
      </c>
      <c r="E28" s="994">
        <v>2.814496794935159</v>
      </c>
      <c r="F28" s="994">
        <v>3.573433003436819</v>
      </c>
      <c r="G28" s="995">
        <v>341436.73457996093</v>
      </c>
      <c r="H28" s="1009">
        <v>340802.6733238231</v>
      </c>
      <c r="I28" s="814" t="s">
        <v>466</v>
      </c>
      <c r="J28" s="820" t="s">
        <v>464</v>
      </c>
      <c r="L28" s="990">
        <v>139.720522</v>
      </c>
      <c r="M28" s="990">
        <v>135.389481</v>
      </c>
    </row>
    <row r="29" spans="1:13" s="3" customFormat="1" ht="13.5" customHeight="1">
      <c r="A29" s="883"/>
      <c r="B29" s="809" t="s">
        <v>581</v>
      </c>
      <c r="C29" s="1010"/>
      <c r="D29" s="1011"/>
      <c r="E29" s="999"/>
      <c r="F29" s="999"/>
      <c r="G29" s="1000"/>
      <c r="H29" s="1012"/>
      <c r="I29" s="814" t="s">
        <v>468</v>
      </c>
      <c r="J29" s="883"/>
      <c r="L29" s="991"/>
      <c r="M29" s="991"/>
    </row>
    <row r="30" spans="1:13" s="3" customFormat="1" ht="16.5" customHeight="1">
      <c r="A30" s="820" t="s">
        <v>469</v>
      </c>
      <c r="B30" s="809" t="s">
        <v>470</v>
      </c>
      <c r="C30" s="1007">
        <v>5864.502142</v>
      </c>
      <c r="D30" s="1008">
        <v>5450.78839</v>
      </c>
      <c r="E30" s="994">
        <v>7.825119658725158</v>
      </c>
      <c r="F30" s="994">
        <v>6.598647796708909</v>
      </c>
      <c r="G30" s="995">
        <v>460289.7688509874</v>
      </c>
      <c r="H30" s="1009">
        <v>494142.4905660377</v>
      </c>
      <c r="I30" s="814" t="s">
        <v>471</v>
      </c>
      <c r="J30" s="820" t="s">
        <v>469</v>
      </c>
      <c r="L30" s="990">
        <v>458.90431</v>
      </c>
      <c r="M30" s="990">
        <v>359.678328</v>
      </c>
    </row>
    <row r="31" spans="1:13" s="3" customFormat="1" ht="16.5" customHeight="1">
      <c r="A31" s="820" t="s">
        <v>472</v>
      </c>
      <c r="B31" s="809" t="s">
        <v>473</v>
      </c>
      <c r="C31" s="1007">
        <v>15869.370652</v>
      </c>
      <c r="D31" s="1008">
        <v>15602.59096</v>
      </c>
      <c r="E31" s="994">
        <v>13.3476899900441</v>
      </c>
      <c r="F31" s="994">
        <v>12.878320595286569</v>
      </c>
      <c r="G31" s="995">
        <v>568463.8625918445</v>
      </c>
      <c r="H31" s="1009">
        <v>566755.2432747104</v>
      </c>
      <c r="I31" s="814" t="s">
        <v>474</v>
      </c>
      <c r="J31" s="820" t="s">
        <v>472</v>
      </c>
      <c r="L31" s="990">
        <v>2118.194398</v>
      </c>
      <c r="M31" s="990">
        <v>2009.351685</v>
      </c>
    </row>
    <row r="32" spans="1:13" s="3" customFormat="1" ht="16.5" customHeight="1">
      <c r="A32" s="820" t="s">
        <v>475</v>
      </c>
      <c r="B32" s="809" t="s">
        <v>476</v>
      </c>
      <c r="C32" s="1007">
        <v>17498.357498</v>
      </c>
      <c r="D32" s="1008">
        <v>15581.80484</v>
      </c>
      <c r="E32" s="994">
        <v>9.464014037827722</v>
      </c>
      <c r="F32" s="994">
        <v>9.775879075892725</v>
      </c>
      <c r="G32" s="995">
        <v>446898.7715967955</v>
      </c>
      <c r="H32" s="1009">
        <v>454225.5462690796</v>
      </c>
      <c r="I32" s="817" t="s">
        <v>582</v>
      </c>
      <c r="J32" s="808" t="s">
        <v>475</v>
      </c>
      <c r="L32" s="990">
        <v>1656.04701</v>
      </c>
      <c r="M32" s="990">
        <v>1523.258399</v>
      </c>
    </row>
    <row r="33" spans="1:13" s="3" customFormat="1" ht="13.5" customHeight="1">
      <c r="A33" s="883"/>
      <c r="B33" s="809" t="s">
        <v>583</v>
      </c>
      <c r="C33" s="1013"/>
      <c r="D33" s="1014"/>
      <c r="E33" s="1015"/>
      <c r="F33" s="1016"/>
      <c r="G33" s="1012"/>
      <c r="H33" s="1012"/>
      <c r="I33" s="814" t="s">
        <v>584</v>
      </c>
      <c r="J33" s="1017"/>
      <c r="L33" s="1018"/>
      <c r="M33" s="1018"/>
    </row>
    <row r="34" spans="1:10" s="3" customFormat="1" ht="7.5" customHeight="1" thickBot="1">
      <c r="A34" s="1019"/>
      <c r="B34" s="1020"/>
      <c r="C34" s="1021"/>
      <c r="D34" s="1021"/>
      <c r="E34" s="774"/>
      <c r="F34" s="774"/>
      <c r="G34" s="774"/>
      <c r="H34" s="774"/>
      <c r="I34" s="1022"/>
      <c r="J34" s="774"/>
    </row>
    <row r="35" spans="1:10" ht="15" thickTop="1">
      <c r="A35" s="827" t="s">
        <v>678</v>
      </c>
      <c r="B35" s="1023"/>
      <c r="C35" s="1024"/>
      <c r="D35" s="1024"/>
      <c r="E35" s="1025"/>
      <c r="F35" s="1025"/>
      <c r="G35" s="1025"/>
      <c r="H35" s="1025"/>
      <c r="I35" s="1025"/>
      <c r="J35" s="20" t="s">
        <v>484</v>
      </c>
    </row>
    <row r="36" spans="1:10" ht="12.75">
      <c r="A36" s="827" t="s">
        <v>679</v>
      </c>
      <c r="B36" s="402"/>
      <c r="C36" s="402"/>
      <c r="D36" s="3"/>
      <c r="E36" s="3"/>
      <c r="F36" s="3"/>
      <c r="G36" s="3"/>
      <c r="H36" s="3"/>
      <c r="I36" s="3"/>
      <c r="J36" s="20" t="s">
        <v>680</v>
      </c>
    </row>
    <row r="37" spans="1:10" ht="12.75">
      <c r="A37" s="827" t="s">
        <v>281</v>
      </c>
      <c r="B37" s="402"/>
      <c r="C37" s="402"/>
      <c r="D37" s="3"/>
      <c r="E37" s="3"/>
      <c r="F37" s="3"/>
      <c r="G37" s="3"/>
      <c r="H37" s="3"/>
      <c r="I37" s="3"/>
      <c r="J37" s="20" t="s">
        <v>681</v>
      </c>
    </row>
    <row r="38" spans="1:10" ht="12.75">
      <c r="A38" s="358" t="s">
        <v>682</v>
      </c>
      <c r="B38" s="402"/>
      <c r="C38" s="402"/>
      <c r="D38" s="3"/>
      <c r="E38" s="3"/>
      <c r="F38" s="3"/>
      <c r="G38" s="3"/>
      <c r="H38" s="3"/>
      <c r="I38" s="3"/>
      <c r="J38" s="20" t="s">
        <v>683</v>
      </c>
    </row>
    <row r="39" spans="1:10" ht="13.5" customHeight="1">
      <c r="A39" s="510" t="s">
        <v>684</v>
      </c>
      <c r="J39" s="299" t="s">
        <v>685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B8" sqref="B8"/>
    </sheetView>
  </sheetViews>
  <sheetFormatPr defaultColWidth="9.140625" defaultRowHeight="12.75"/>
  <cols>
    <col min="1" max="1" width="21.8515625" style="1" customWidth="1"/>
    <col min="2" max="2" width="11.28125" style="1" customWidth="1"/>
    <col min="3" max="3" width="12.140625" style="1" customWidth="1"/>
    <col min="4" max="4" width="13.140625" style="1" customWidth="1"/>
    <col min="5" max="5" width="14.140625" style="1" customWidth="1"/>
    <col min="6" max="6" width="13.28125" style="1" customWidth="1"/>
    <col min="7" max="7" width="12.140625" style="1" customWidth="1"/>
    <col min="8" max="8" width="12.28125" style="1" customWidth="1"/>
    <col min="9" max="9" width="11.421875" style="1" customWidth="1"/>
    <col min="10" max="10" width="15.57421875" style="1" customWidth="1"/>
    <col min="11" max="11" width="29.28125" style="1" customWidth="1"/>
    <col min="12" max="16384" width="9.140625" style="1" customWidth="1"/>
  </cols>
  <sheetData>
    <row r="1" spans="1:11" ht="13.5" customHeight="1">
      <c r="A1" s="517" t="s">
        <v>752</v>
      </c>
      <c r="B1" s="1086"/>
      <c r="C1" s="299"/>
      <c r="D1" s="299"/>
      <c r="E1" s="299"/>
      <c r="F1" s="299"/>
      <c r="G1" s="299"/>
      <c r="H1" s="299"/>
      <c r="I1" s="299"/>
      <c r="J1" s="296" t="s">
        <v>691</v>
      </c>
      <c r="K1" s="16" t="s">
        <v>692</v>
      </c>
    </row>
    <row r="2" spans="1:11" ht="13.5" customHeight="1">
      <c r="A2" s="517"/>
      <c r="B2" s="1086" t="s">
        <v>753</v>
      </c>
      <c r="C2" s="299"/>
      <c r="D2" s="299"/>
      <c r="E2" s="299"/>
      <c r="F2" s="299"/>
      <c r="G2" s="299"/>
      <c r="H2" s="299"/>
      <c r="I2" s="299"/>
      <c r="J2" s="296" t="s">
        <v>693</v>
      </c>
      <c r="K2" s="16" t="s">
        <v>694</v>
      </c>
    </row>
    <row r="3" spans="1:11" ht="14.25" customHeight="1" thickBot="1">
      <c r="A3" s="1032">
        <v>1999</v>
      </c>
      <c r="B3" s="899"/>
      <c r="C3" s="1033"/>
      <c r="D3" s="899"/>
      <c r="E3" s="899"/>
      <c r="F3" s="899"/>
      <c r="G3" s="899"/>
      <c r="H3" s="899"/>
      <c r="I3" s="1033"/>
      <c r="J3" s="899"/>
      <c r="K3" s="899"/>
    </row>
    <row r="4" spans="1:11" s="3" customFormat="1" ht="16.5" customHeight="1" thickTop="1">
      <c r="A4" s="300"/>
      <c r="B4" s="904" t="s">
        <v>695</v>
      </c>
      <c r="C4" s="702"/>
      <c r="D4" s="340" t="s">
        <v>696</v>
      </c>
      <c r="E4" s="340" t="s">
        <v>697</v>
      </c>
      <c r="F4" s="340" t="s">
        <v>698</v>
      </c>
      <c r="G4" s="340" t="s">
        <v>699</v>
      </c>
      <c r="H4" s="407" t="s">
        <v>700</v>
      </c>
      <c r="I4" s="316" t="s">
        <v>151</v>
      </c>
      <c r="J4" s="702"/>
      <c r="K4" s="972"/>
    </row>
    <row r="5" spans="1:11" s="3" customFormat="1" ht="12" customHeight="1">
      <c r="A5" s="300"/>
      <c r="B5" s="412" t="s">
        <v>504</v>
      </c>
      <c r="C5" s="702"/>
      <c r="D5" s="340" t="s">
        <v>652</v>
      </c>
      <c r="E5" s="340" t="s">
        <v>552</v>
      </c>
      <c r="F5" s="340" t="s">
        <v>701</v>
      </c>
      <c r="G5" s="340" t="s">
        <v>702</v>
      </c>
      <c r="H5" s="336" t="s">
        <v>703</v>
      </c>
      <c r="I5" s="316" t="s">
        <v>299</v>
      </c>
      <c r="J5" s="702"/>
      <c r="K5" s="862"/>
    </row>
    <row r="6" spans="1:11" s="3" customFormat="1" ht="12" customHeight="1">
      <c r="A6" s="300"/>
      <c r="B6" s="434" t="s">
        <v>704</v>
      </c>
      <c r="C6" s="702"/>
      <c r="D6" s="789"/>
      <c r="E6" s="340" t="s">
        <v>705</v>
      </c>
      <c r="F6" s="340" t="s">
        <v>652</v>
      </c>
      <c r="G6" s="340" t="s">
        <v>706</v>
      </c>
      <c r="H6" s="336" t="s">
        <v>707</v>
      </c>
      <c r="I6" s="440" t="s">
        <v>708</v>
      </c>
      <c r="J6" s="702"/>
      <c r="K6" s="862"/>
    </row>
    <row r="7" spans="1:11" s="3" customFormat="1" ht="12" customHeight="1">
      <c r="A7" s="300"/>
      <c r="B7" s="454" t="s">
        <v>709</v>
      </c>
      <c r="C7" s="980"/>
      <c r="D7" s="789"/>
      <c r="E7" s="340" t="s">
        <v>710</v>
      </c>
      <c r="F7" s="789"/>
      <c r="G7" s="789"/>
      <c r="H7" s="338"/>
      <c r="I7" s="453" t="s">
        <v>711</v>
      </c>
      <c r="J7" s="980"/>
      <c r="K7" s="862"/>
    </row>
    <row r="8" spans="1:11" s="3" customFormat="1" ht="12" customHeight="1">
      <c r="A8" s="300"/>
      <c r="B8" s="1034"/>
      <c r="C8" s="318"/>
      <c r="D8" s="789"/>
      <c r="E8" s="789"/>
      <c r="F8" s="789"/>
      <c r="G8" s="789"/>
      <c r="H8" s="789"/>
      <c r="I8" s="862"/>
      <c r="J8" s="340" t="s">
        <v>318</v>
      </c>
      <c r="K8" s="862"/>
    </row>
    <row r="9" spans="1:11" s="3" customFormat="1" ht="12" customHeight="1">
      <c r="A9" s="300"/>
      <c r="B9" s="336" t="s">
        <v>183</v>
      </c>
      <c r="C9" s="340" t="s">
        <v>712</v>
      </c>
      <c r="D9" s="789"/>
      <c r="E9" s="789"/>
      <c r="F9" s="789"/>
      <c r="G9" s="789"/>
      <c r="H9" s="789"/>
      <c r="I9" s="340" t="s">
        <v>713</v>
      </c>
      <c r="J9" s="340" t="s">
        <v>714</v>
      </c>
      <c r="K9" s="862"/>
    </row>
    <row r="10" spans="1:11" s="3" customFormat="1" ht="12" customHeight="1">
      <c r="A10" s="300"/>
      <c r="B10" s="789"/>
      <c r="C10" s="789"/>
      <c r="D10" s="346" t="s">
        <v>715</v>
      </c>
      <c r="E10" s="346" t="s">
        <v>6</v>
      </c>
      <c r="F10" s="346" t="s">
        <v>716</v>
      </c>
      <c r="G10" s="346" t="s">
        <v>717</v>
      </c>
      <c r="H10" s="346" t="s">
        <v>718</v>
      </c>
      <c r="I10" s="789"/>
      <c r="J10" s="340" t="s">
        <v>719</v>
      </c>
      <c r="K10" s="862"/>
    </row>
    <row r="11" spans="1:11" s="3" customFormat="1" ht="12" customHeight="1">
      <c r="A11" s="300"/>
      <c r="B11" s="789"/>
      <c r="C11" s="346" t="s">
        <v>352</v>
      </c>
      <c r="D11" s="346" t="s">
        <v>178</v>
      </c>
      <c r="E11" s="346" t="s">
        <v>554</v>
      </c>
      <c r="F11" s="346" t="s">
        <v>178</v>
      </c>
      <c r="G11" s="346" t="s">
        <v>720</v>
      </c>
      <c r="H11" s="346" t="s">
        <v>721</v>
      </c>
      <c r="I11" s="789"/>
      <c r="J11" s="346" t="s">
        <v>556</v>
      </c>
      <c r="K11" s="862"/>
    </row>
    <row r="12" spans="1:11" s="3" customFormat="1" ht="12" customHeight="1">
      <c r="A12" s="300"/>
      <c r="B12" s="789"/>
      <c r="C12" s="789"/>
      <c r="D12" s="346" t="s">
        <v>310</v>
      </c>
      <c r="E12" s="346" t="s">
        <v>353</v>
      </c>
      <c r="F12" s="346" t="s">
        <v>310</v>
      </c>
      <c r="G12" s="346" t="s">
        <v>722</v>
      </c>
      <c r="H12" s="346" t="s">
        <v>723</v>
      </c>
      <c r="I12" s="789"/>
      <c r="J12" s="346" t="s">
        <v>560</v>
      </c>
      <c r="K12" s="862"/>
    </row>
    <row r="13" spans="1:11" s="3" customFormat="1" ht="12" customHeight="1">
      <c r="A13" s="300"/>
      <c r="B13" s="346" t="s">
        <v>6</v>
      </c>
      <c r="C13" s="346" t="s">
        <v>196</v>
      </c>
      <c r="D13" s="862"/>
      <c r="E13" s="346" t="s">
        <v>724</v>
      </c>
      <c r="F13" s="862"/>
      <c r="G13" s="346" t="s">
        <v>554</v>
      </c>
      <c r="H13" s="346" t="s">
        <v>725</v>
      </c>
      <c r="I13" s="346" t="s">
        <v>340</v>
      </c>
      <c r="J13" s="346" t="s">
        <v>726</v>
      </c>
      <c r="K13" s="862"/>
    </row>
    <row r="14" spans="1:11" s="3" customFormat="1" ht="12" customHeight="1">
      <c r="A14" s="300"/>
      <c r="B14" s="789"/>
      <c r="C14" s="789"/>
      <c r="D14" s="862"/>
      <c r="E14" s="346" t="s">
        <v>555</v>
      </c>
      <c r="F14" s="862"/>
      <c r="G14" s="346" t="s">
        <v>353</v>
      </c>
      <c r="H14" s="789"/>
      <c r="I14" s="346" t="s">
        <v>727</v>
      </c>
      <c r="J14" s="346" t="s">
        <v>728</v>
      </c>
      <c r="K14" s="862"/>
    </row>
    <row r="15" spans="1:11" s="3" customFormat="1" ht="12" customHeight="1">
      <c r="A15" s="300"/>
      <c r="B15" s="1035"/>
      <c r="C15" s="1035"/>
      <c r="D15" s="1035"/>
      <c r="E15" s="1036" t="s">
        <v>729</v>
      </c>
      <c r="F15" s="1035"/>
      <c r="G15" s="1036" t="s">
        <v>730</v>
      </c>
      <c r="H15" s="1037"/>
      <c r="I15" s="1035"/>
      <c r="J15" s="1036" t="s">
        <v>353</v>
      </c>
      <c r="K15" s="862"/>
    </row>
    <row r="16" spans="1:11" s="3" customFormat="1" ht="14.25" customHeight="1">
      <c r="A16" s="1038"/>
      <c r="B16" s="1039" t="s">
        <v>356</v>
      </c>
      <c r="C16" s="1039" t="s">
        <v>357</v>
      </c>
      <c r="D16" s="1039" t="s">
        <v>358</v>
      </c>
      <c r="E16" s="1039" t="s">
        <v>359</v>
      </c>
      <c r="F16" s="1039" t="s">
        <v>360</v>
      </c>
      <c r="G16" s="450" t="s">
        <v>731</v>
      </c>
      <c r="H16" s="450" t="s">
        <v>198</v>
      </c>
      <c r="I16" s="1039" t="s">
        <v>363</v>
      </c>
      <c r="J16" s="450" t="s">
        <v>732</v>
      </c>
      <c r="K16" s="1037"/>
    </row>
    <row r="17" spans="1:11" s="3" customFormat="1" ht="19.5" customHeight="1">
      <c r="A17" s="1040" t="s">
        <v>733</v>
      </c>
      <c r="B17" s="926" t="s">
        <v>734</v>
      </c>
      <c r="C17" s="402"/>
      <c r="D17" s="300"/>
      <c r="E17" s="1041"/>
      <c r="I17" s="1"/>
      <c r="J17" s="465" t="s">
        <v>203</v>
      </c>
      <c r="K17" s="1042" t="s">
        <v>352</v>
      </c>
    </row>
    <row r="18" spans="1:11" s="879" customFormat="1" ht="15">
      <c r="A18" s="912" t="s">
        <v>735</v>
      </c>
      <c r="B18" s="1043">
        <v>14511</v>
      </c>
      <c r="C18" s="1044">
        <v>9702</v>
      </c>
      <c r="D18" s="1045">
        <v>71057.31521999999</v>
      </c>
      <c r="E18" s="1044">
        <v>5809636.6</v>
      </c>
      <c r="F18" s="1045">
        <v>42672.89413</v>
      </c>
      <c r="G18" s="1046">
        <v>8.175986641224524</v>
      </c>
      <c r="H18" s="1047">
        <v>60.05418864740497</v>
      </c>
      <c r="I18" s="1044">
        <v>782421.96</v>
      </c>
      <c r="J18" s="1048">
        <v>13.467657512347674</v>
      </c>
      <c r="K18" s="1049" t="s">
        <v>736</v>
      </c>
    </row>
    <row r="19" spans="1:11" s="3" customFormat="1" ht="12" customHeight="1">
      <c r="A19" s="7" t="s">
        <v>737</v>
      </c>
      <c r="B19" s="1050">
        <v>11151</v>
      </c>
      <c r="C19" s="1051">
        <v>7577</v>
      </c>
      <c r="D19" s="1052">
        <v>39497.21786</v>
      </c>
      <c r="E19" s="1051">
        <v>4619423.16</v>
      </c>
      <c r="F19" s="1052">
        <v>28377.09808</v>
      </c>
      <c r="G19" s="1053">
        <v>11.695565941818467</v>
      </c>
      <c r="H19" s="1054">
        <v>71.84581501558957</v>
      </c>
      <c r="I19" s="1051">
        <v>782421.96</v>
      </c>
      <c r="J19" s="1055">
        <v>16.93765504695612</v>
      </c>
      <c r="K19" s="371" t="s">
        <v>738</v>
      </c>
    </row>
    <row r="20" spans="1:11" s="3" customFormat="1" ht="12" customHeight="1">
      <c r="A20" s="7" t="s">
        <v>739</v>
      </c>
      <c r="B20" s="1050">
        <v>3360</v>
      </c>
      <c r="C20" s="1051">
        <v>2125</v>
      </c>
      <c r="D20" s="1052">
        <v>31560.09736</v>
      </c>
      <c r="E20" s="1056">
        <v>1190213.44</v>
      </c>
      <c r="F20" s="1052">
        <v>14295.79605</v>
      </c>
      <c r="G20" s="1053">
        <v>3.771260355833072</v>
      </c>
      <c r="H20" s="1054">
        <v>45.297059406790126</v>
      </c>
      <c r="I20" s="885" t="s">
        <v>740</v>
      </c>
      <c r="J20" s="885" t="s">
        <v>740</v>
      </c>
      <c r="K20" s="371" t="s">
        <v>741</v>
      </c>
    </row>
    <row r="21" spans="1:11" s="879" customFormat="1" ht="18" customHeight="1">
      <c r="A21" s="196" t="s">
        <v>742</v>
      </c>
      <c r="B21" s="1043">
        <v>13539</v>
      </c>
      <c r="C21" s="1044">
        <v>9073</v>
      </c>
      <c r="D21" s="1045">
        <v>60893.467789999995</v>
      </c>
      <c r="E21" s="1044">
        <v>5441842.78</v>
      </c>
      <c r="F21" s="1045">
        <v>42672.89413</v>
      </c>
      <c r="G21" s="1046">
        <v>8.936660987623481</v>
      </c>
      <c r="H21" s="1047">
        <v>70.0779503594108</v>
      </c>
      <c r="I21" s="1044">
        <v>728124.13</v>
      </c>
      <c r="J21" s="1048">
        <v>13.380102282190517</v>
      </c>
      <c r="K21" s="1057" t="s">
        <v>743</v>
      </c>
    </row>
    <row r="22" spans="1:11" s="3" customFormat="1" ht="12" customHeight="1">
      <c r="A22" s="7" t="s">
        <v>744</v>
      </c>
      <c r="B22" s="1050">
        <v>10709</v>
      </c>
      <c r="C22" s="1051">
        <v>7284</v>
      </c>
      <c r="D22" s="1052">
        <v>39371.18492</v>
      </c>
      <c r="E22" s="1051">
        <v>4446725.75</v>
      </c>
      <c r="F22" s="1052">
        <v>28377.09808</v>
      </c>
      <c r="G22" s="1053">
        <v>11.29436606755802</v>
      </c>
      <c r="H22" s="1054">
        <v>72.07580401164111</v>
      </c>
      <c r="I22" s="1051">
        <v>728124.13</v>
      </c>
      <c r="J22" s="1055">
        <v>16.374388053951833</v>
      </c>
      <c r="K22" s="371" t="s">
        <v>738</v>
      </c>
    </row>
    <row r="23" spans="1:11" s="3" customFormat="1" ht="12" customHeight="1">
      <c r="A23" s="7" t="s">
        <v>739</v>
      </c>
      <c r="B23" s="1050">
        <v>2830</v>
      </c>
      <c r="C23" s="1051">
        <v>1789</v>
      </c>
      <c r="D23" s="1052">
        <v>21522.28287</v>
      </c>
      <c r="E23" s="1051">
        <v>995117.03</v>
      </c>
      <c r="F23" s="1052">
        <v>14295.79605</v>
      </c>
      <c r="G23" s="1053">
        <v>5.530144953438204</v>
      </c>
      <c r="H23" s="1054">
        <v>66.42323277855887</v>
      </c>
      <c r="I23" s="885" t="s">
        <v>740</v>
      </c>
      <c r="J23" s="885" t="s">
        <v>740</v>
      </c>
      <c r="K23" s="371" t="s">
        <v>741</v>
      </c>
    </row>
    <row r="24" spans="1:11" s="75" customFormat="1" ht="18" customHeight="1">
      <c r="A24" s="1058"/>
      <c r="B24" s="1059" t="s">
        <v>676</v>
      </c>
      <c r="C24" s="1060"/>
      <c r="D24" s="1061"/>
      <c r="E24" s="1060"/>
      <c r="F24" s="1061"/>
      <c r="G24" s="1062"/>
      <c r="H24" s="1063"/>
      <c r="I24" s="1064"/>
      <c r="J24" s="1065" t="s">
        <v>745</v>
      </c>
      <c r="K24" s="1066"/>
    </row>
    <row r="25" spans="1:11" s="879" customFormat="1" ht="12" customHeight="1">
      <c r="A25" s="1067" t="s">
        <v>183</v>
      </c>
      <c r="B25" s="801">
        <v>1201</v>
      </c>
      <c r="C25" s="1044">
        <v>728</v>
      </c>
      <c r="D25" s="1068">
        <v>16044.109550000001</v>
      </c>
      <c r="E25" s="1044">
        <v>543244.89</v>
      </c>
      <c r="F25" s="1045">
        <v>10192.35098</v>
      </c>
      <c r="G25" s="1069">
        <v>3.3859460277744113</v>
      </c>
      <c r="H25" s="1070">
        <v>63.527059250228056</v>
      </c>
      <c r="I25" s="1071">
        <v>40991.67</v>
      </c>
      <c r="J25" s="1072">
        <v>7.54570742487794</v>
      </c>
      <c r="K25" s="1073" t="s">
        <v>420</v>
      </c>
    </row>
    <row r="26" spans="1:11" s="3" customFormat="1" ht="12" customHeight="1">
      <c r="A26" s="7" t="s">
        <v>737</v>
      </c>
      <c r="B26" s="813">
        <v>821</v>
      </c>
      <c r="C26" s="1074">
        <v>501</v>
      </c>
      <c r="D26" s="1075">
        <v>7490.35522</v>
      </c>
      <c r="E26" s="1074">
        <v>401942.8</v>
      </c>
      <c r="F26" s="1075">
        <v>4572.51598</v>
      </c>
      <c r="G26" s="1076">
        <v>5.366138029432467</v>
      </c>
      <c r="H26" s="1077">
        <v>61.045382304312135</v>
      </c>
      <c r="I26" s="1074">
        <v>40991.67</v>
      </c>
      <c r="J26" s="1078">
        <v>10.198383949158934</v>
      </c>
      <c r="K26" s="371" t="s">
        <v>738</v>
      </c>
    </row>
    <row r="27" spans="1:11" s="3" customFormat="1" ht="12" customHeight="1">
      <c r="A27" s="7" t="s">
        <v>739</v>
      </c>
      <c r="B27" s="813">
        <v>380</v>
      </c>
      <c r="C27" s="1074">
        <v>227</v>
      </c>
      <c r="D27" s="1075">
        <v>8553.75433</v>
      </c>
      <c r="E27" s="1074">
        <v>141302.09</v>
      </c>
      <c r="F27" s="1075">
        <v>5619.835</v>
      </c>
      <c r="G27" s="1076">
        <v>1.6519306558106397</v>
      </c>
      <c r="H27" s="1077">
        <v>65.70021517089795</v>
      </c>
      <c r="I27" s="885" t="s">
        <v>740</v>
      </c>
      <c r="J27" s="885" t="s">
        <v>740</v>
      </c>
      <c r="K27" s="371" t="s">
        <v>741</v>
      </c>
    </row>
    <row r="28" spans="1:11" s="3" customFormat="1" ht="18" customHeight="1">
      <c r="A28" s="310"/>
      <c r="B28" s="1079" t="s">
        <v>746</v>
      </c>
      <c r="C28" s="1080"/>
      <c r="D28" s="1081"/>
      <c r="E28" s="1080"/>
      <c r="F28" s="1081"/>
      <c r="G28" s="1062"/>
      <c r="H28" s="1063"/>
      <c r="I28" s="1082"/>
      <c r="J28" s="1083" t="s">
        <v>747</v>
      </c>
      <c r="K28" s="318"/>
    </row>
    <row r="29" spans="1:11" s="879" customFormat="1" ht="12" customHeight="1">
      <c r="A29" s="1067" t="s">
        <v>183</v>
      </c>
      <c r="B29" s="801">
        <v>582</v>
      </c>
      <c r="C29" s="1044">
        <v>358</v>
      </c>
      <c r="D29" s="1068">
        <v>1347.19283</v>
      </c>
      <c r="E29" s="1044">
        <v>160550.74</v>
      </c>
      <c r="F29" s="1045">
        <v>735.00878</v>
      </c>
      <c r="G29" s="1069">
        <v>11.917428331325073</v>
      </c>
      <c r="H29" s="1070">
        <v>54.55854304093943</v>
      </c>
      <c r="I29" s="1044">
        <v>20706.63</v>
      </c>
      <c r="J29" s="1072">
        <v>12.897249804018344</v>
      </c>
      <c r="K29" s="1073" t="s">
        <v>420</v>
      </c>
    </row>
    <row r="30" spans="1:11" s="3" customFormat="1" ht="12" customHeight="1">
      <c r="A30" s="7" t="s">
        <v>737</v>
      </c>
      <c r="B30" s="813">
        <v>486</v>
      </c>
      <c r="C30" s="1074">
        <v>289</v>
      </c>
      <c r="D30" s="1075">
        <v>754.19252</v>
      </c>
      <c r="E30" s="1074">
        <v>145750.26</v>
      </c>
      <c r="F30" s="1075">
        <v>646.5481</v>
      </c>
      <c r="G30" s="1076">
        <v>19.325338840539022</v>
      </c>
      <c r="H30" s="1077">
        <v>85.7271960215145</v>
      </c>
      <c r="I30" s="884">
        <v>20706.63</v>
      </c>
      <c r="J30" s="1078">
        <v>14.206924913890376</v>
      </c>
      <c r="K30" s="371" t="s">
        <v>738</v>
      </c>
    </row>
    <row r="31" spans="1:11" s="3" customFormat="1" ht="12" customHeight="1">
      <c r="A31" s="7" t="s">
        <v>739</v>
      </c>
      <c r="B31" s="813">
        <v>96</v>
      </c>
      <c r="C31" s="1074">
        <v>69</v>
      </c>
      <c r="D31" s="1075">
        <v>593.00031</v>
      </c>
      <c r="E31" s="1074">
        <v>14800.48</v>
      </c>
      <c r="F31" s="1075">
        <v>88.46068</v>
      </c>
      <c r="G31" s="1076">
        <v>2.4958637879970076</v>
      </c>
      <c r="H31" s="1077">
        <v>14.917476181420545</v>
      </c>
      <c r="I31" s="885" t="s">
        <v>740</v>
      </c>
      <c r="J31" s="885" t="s">
        <v>740</v>
      </c>
      <c r="K31" s="371" t="s">
        <v>741</v>
      </c>
    </row>
    <row r="32" spans="1:11" s="75" customFormat="1" ht="18" customHeight="1">
      <c r="A32" s="1058"/>
      <c r="B32" s="1059" t="s">
        <v>748</v>
      </c>
      <c r="C32" s="1060"/>
      <c r="D32" s="1061"/>
      <c r="E32" s="1060"/>
      <c r="F32" s="1061"/>
      <c r="G32" s="1062"/>
      <c r="H32" s="1063"/>
      <c r="I32" s="1064"/>
      <c r="J32" s="1083" t="s">
        <v>471</v>
      </c>
      <c r="K32" s="1066"/>
    </row>
    <row r="33" spans="1:11" s="879" customFormat="1" ht="12" customHeight="1">
      <c r="A33" s="1067" t="s">
        <v>183</v>
      </c>
      <c r="B33" s="801">
        <v>1277</v>
      </c>
      <c r="C33" s="1044">
        <v>891</v>
      </c>
      <c r="D33" s="1068">
        <v>3531.55045</v>
      </c>
      <c r="E33" s="1044">
        <v>510859.55</v>
      </c>
      <c r="F33" s="1045">
        <v>2719.91793</v>
      </c>
      <c r="G33" s="1069">
        <v>14.4655883367035</v>
      </c>
      <c r="H33" s="1070">
        <v>77.01767165750103</v>
      </c>
      <c r="I33" s="1044">
        <v>69417.26</v>
      </c>
      <c r="J33" s="1072">
        <v>13.588325793263529</v>
      </c>
      <c r="K33" s="1073" t="s">
        <v>420</v>
      </c>
    </row>
    <row r="34" spans="1:11" s="3" customFormat="1" ht="12" customHeight="1">
      <c r="A34" s="7" t="s">
        <v>744</v>
      </c>
      <c r="B34" s="813">
        <v>743</v>
      </c>
      <c r="C34" s="1074">
        <v>577</v>
      </c>
      <c r="D34" s="1075">
        <v>983.13688</v>
      </c>
      <c r="E34" s="1074">
        <v>273877.67</v>
      </c>
      <c r="F34" s="1075">
        <v>723.22642</v>
      </c>
      <c r="G34" s="1076">
        <v>27.8575319033907</v>
      </c>
      <c r="H34" s="1077">
        <v>73.56314616129545</v>
      </c>
      <c r="I34" s="1044">
        <v>69417.26</v>
      </c>
      <c r="J34" s="1078">
        <v>25.346082431619926</v>
      </c>
      <c r="K34" s="371" t="s">
        <v>738</v>
      </c>
    </row>
    <row r="35" spans="1:11" s="3" customFormat="1" ht="12" customHeight="1">
      <c r="A35" s="7" t="s">
        <v>739</v>
      </c>
      <c r="B35" s="813">
        <v>534</v>
      </c>
      <c r="C35" s="1074">
        <v>314</v>
      </c>
      <c r="D35" s="1075">
        <v>2548.41357</v>
      </c>
      <c r="E35" s="1074">
        <v>236981.88</v>
      </c>
      <c r="F35" s="1075">
        <v>1996.69151</v>
      </c>
      <c r="G35" s="1076">
        <v>9.299192359896278</v>
      </c>
      <c r="H35" s="1077">
        <v>78.3503719139276</v>
      </c>
      <c r="I35" s="885" t="s">
        <v>740</v>
      </c>
      <c r="J35" s="885" t="s">
        <v>740</v>
      </c>
      <c r="K35" s="371" t="s">
        <v>741</v>
      </c>
    </row>
    <row r="36" spans="1:11" s="3" customFormat="1" ht="18" customHeight="1">
      <c r="A36" s="310"/>
      <c r="B36" s="1079" t="s">
        <v>473</v>
      </c>
      <c r="C36" s="1080"/>
      <c r="D36" s="1081"/>
      <c r="E36" s="1080"/>
      <c r="F36" s="1081"/>
      <c r="G36" s="1062"/>
      <c r="H36" s="1063"/>
      <c r="I36" s="1082"/>
      <c r="J36" s="1083" t="s">
        <v>474</v>
      </c>
      <c r="K36" s="318"/>
    </row>
    <row r="37" spans="1:11" s="879" customFormat="1" ht="12" customHeight="1">
      <c r="A37" s="1067" t="s">
        <v>183</v>
      </c>
      <c r="B37" s="801">
        <v>4993</v>
      </c>
      <c r="C37" s="1044">
        <v>3416</v>
      </c>
      <c r="D37" s="1068">
        <v>12215.88062</v>
      </c>
      <c r="E37" s="1044">
        <v>2321435.23</v>
      </c>
      <c r="F37" s="1045">
        <v>9515.85281</v>
      </c>
      <c r="G37" s="1069">
        <v>19.003421056680235</v>
      </c>
      <c r="H37" s="1070">
        <v>77.89739525139532</v>
      </c>
      <c r="I37" s="1044">
        <v>333922.36</v>
      </c>
      <c r="J37" s="1072">
        <v>14.38430655676747</v>
      </c>
      <c r="K37" s="1073" t="s">
        <v>420</v>
      </c>
    </row>
    <row r="38" spans="1:11" s="3" customFormat="1" ht="12" customHeight="1">
      <c r="A38" s="7" t="s">
        <v>744</v>
      </c>
      <c r="B38" s="813">
        <v>4282</v>
      </c>
      <c r="C38" s="1074">
        <v>2926</v>
      </c>
      <c r="D38" s="1075">
        <v>10752.99042</v>
      </c>
      <c r="E38" s="1074">
        <v>2027753.23</v>
      </c>
      <c r="F38" s="1075">
        <v>8571.45059</v>
      </c>
      <c r="G38" s="1076">
        <v>18.857574970293705</v>
      </c>
      <c r="H38" s="1077">
        <v>79.71224985058622</v>
      </c>
      <c r="I38" s="884">
        <v>333922.36</v>
      </c>
      <c r="J38" s="1078">
        <v>16.467603407540867</v>
      </c>
      <c r="K38" s="371" t="s">
        <v>738</v>
      </c>
    </row>
    <row r="39" spans="1:11" s="3" customFormat="1" ht="12" customHeight="1">
      <c r="A39" s="7" t="s">
        <v>739</v>
      </c>
      <c r="B39" s="813">
        <v>711</v>
      </c>
      <c r="C39" s="1074">
        <v>490</v>
      </c>
      <c r="D39" s="1075">
        <v>1462.8902</v>
      </c>
      <c r="E39" s="1074">
        <v>293682</v>
      </c>
      <c r="F39" s="1075">
        <v>944.40222</v>
      </c>
      <c r="G39" s="1076">
        <v>20.075464310308455</v>
      </c>
      <c r="H39" s="1077">
        <v>64.55728666444003</v>
      </c>
      <c r="I39" s="885" t="s">
        <v>740</v>
      </c>
      <c r="J39" s="885" t="s">
        <v>740</v>
      </c>
      <c r="K39" s="371" t="s">
        <v>741</v>
      </c>
    </row>
    <row r="40" spans="1:11" s="3" customFormat="1" ht="18" customHeight="1">
      <c r="A40" s="310"/>
      <c r="B40" s="1079" t="s">
        <v>749</v>
      </c>
      <c r="C40" s="1080"/>
      <c r="D40" s="1081"/>
      <c r="E40" s="1080"/>
      <c r="F40" s="1081"/>
      <c r="G40" s="1062"/>
      <c r="H40" s="1063"/>
      <c r="I40" s="1082"/>
      <c r="J40" s="1083" t="s">
        <v>750</v>
      </c>
      <c r="K40" s="862"/>
    </row>
    <row r="41" spans="1:11" s="879" customFormat="1" ht="12" customHeight="1">
      <c r="A41" s="1067" t="s">
        <v>183</v>
      </c>
      <c r="B41" s="801">
        <v>4287</v>
      </c>
      <c r="C41" s="1044">
        <v>3109</v>
      </c>
      <c r="D41" s="1068">
        <v>13161.92997</v>
      </c>
      <c r="E41" s="1044">
        <v>1745683.91</v>
      </c>
      <c r="F41" s="1045">
        <v>8776.4321</v>
      </c>
      <c r="G41" s="1069">
        <v>13.263130209467297</v>
      </c>
      <c r="H41" s="1070">
        <v>66.68043455636165</v>
      </c>
      <c r="I41" s="1044">
        <v>253493.74</v>
      </c>
      <c r="J41" s="1072">
        <v>14.521170674019674</v>
      </c>
      <c r="K41" s="1073" t="s">
        <v>420</v>
      </c>
    </row>
    <row r="42" spans="1:11" s="3" customFormat="1" ht="12" customHeight="1">
      <c r="A42" s="7" t="s">
        <v>744</v>
      </c>
      <c r="B42" s="813">
        <v>3403</v>
      </c>
      <c r="C42" s="1074">
        <v>2542</v>
      </c>
      <c r="D42" s="1075">
        <v>9957.59709</v>
      </c>
      <c r="E42" s="1074">
        <v>1431233.68</v>
      </c>
      <c r="F42" s="1075">
        <v>6611.42563</v>
      </c>
      <c r="G42" s="1076">
        <v>14.373283705537037</v>
      </c>
      <c r="H42" s="1077">
        <v>66.39579378683216</v>
      </c>
      <c r="I42" s="884">
        <v>253493.74</v>
      </c>
      <c r="J42" s="1078">
        <v>17.71155497123293</v>
      </c>
      <c r="K42" s="371" t="s">
        <v>738</v>
      </c>
    </row>
    <row r="43" spans="1:11" s="3" customFormat="1" ht="12" customHeight="1">
      <c r="A43" s="7" t="s">
        <v>739</v>
      </c>
      <c r="B43" s="813">
        <v>884</v>
      </c>
      <c r="C43" s="1074">
        <v>567</v>
      </c>
      <c r="D43" s="1075">
        <v>3204.33288</v>
      </c>
      <c r="E43" s="1074">
        <v>314450.23</v>
      </c>
      <c r="F43" s="1075">
        <v>2165.00647</v>
      </c>
      <c r="G43" s="1076">
        <v>9.813282257990624</v>
      </c>
      <c r="H43" s="1077">
        <v>67.56496753233702</v>
      </c>
      <c r="I43" s="885" t="s">
        <v>740</v>
      </c>
      <c r="J43" s="885" t="s">
        <v>740</v>
      </c>
      <c r="K43" s="371" t="s">
        <v>741</v>
      </c>
    </row>
    <row r="44" spans="1:11" ht="6.75" customHeight="1" thickBot="1">
      <c r="A44" s="4"/>
      <c r="B44" s="5"/>
      <c r="C44" s="5"/>
      <c r="D44" s="1084"/>
      <c r="E44" s="5"/>
      <c r="F44" s="5"/>
      <c r="G44" s="5"/>
      <c r="H44" s="5"/>
      <c r="I44" s="5"/>
      <c r="J44" s="4"/>
      <c r="K44" s="967"/>
    </row>
    <row r="45" ht="6" customHeight="1" thickTop="1"/>
    <row r="50" ht="12.75">
      <c r="E50" s="1085">
        <f>1205930.04-21716.6+6000</f>
        <v>1190213.44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1" customWidth="1"/>
    <col min="2" max="2" width="21.140625" style="1" customWidth="1"/>
    <col min="3" max="3" width="24.140625" style="1" customWidth="1"/>
    <col min="4" max="4" width="27.7109375" style="1" customWidth="1"/>
    <col min="5" max="5" width="32.140625" style="1" customWidth="1"/>
    <col min="6" max="6" width="11.00390625" style="1" bestFit="1" customWidth="1"/>
    <col min="7" max="8" width="9.140625" style="1" customWidth="1"/>
    <col min="9" max="9" width="10.00390625" style="1" bestFit="1" customWidth="1"/>
    <col min="10" max="16384" width="9.140625" style="1" customWidth="1"/>
  </cols>
  <sheetData>
    <row r="1" spans="1:5" s="517" customFormat="1" ht="18.75">
      <c r="A1" s="517" t="s">
        <v>783</v>
      </c>
      <c r="E1" s="1122" t="s">
        <v>755</v>
      </c>
    </row>
    <row r="2" spans="2:5" s="517" customFormat="1" ht="18.75">
      <c r="B2" s="517" t="s">
        <v>784</v>
      </c>
      <c r="E2" s="1122" t="s">
        <v>610</v>
      </c>
    </row>
    <row r="3" spans="1:9" ht="27" customHeight="1" thickBot="1">
      <c r="A3" s="1032">
        <v>1999</v>
      </c>
      <c r="B3" s="899"/>
      <c r="C3" s="1088"/>
      <c r="D3" s="899"/>
      <c r="E3" s="899"/>
      <c r="F3" s="418"/>
      <c r="I3" s="1087" t="s">
        <v>754</v>
      </c>
    </row>
    <row r="4" spans="2:9" s="3" customFormat="1" ht="20.25" customHeight="1" thickTop="1">
      <c r="B4" s="340" t="s">
        <v>757</v>
      </c>
      <c r="C4" s="407" t="s">
        <v>699</v>
      </c>
      <c r="D4" s="1089" t="s">
        <v>758</v>
      </c>
      <c r="I4" s="296" t="s">
        <v>756</v>
      </c>
    </row>
    <row r="5" spans="2:4" s="3" customFormat="1" ht="12.75">
      <c r="B5" s="340" t="s">
        <v>652</v>
      </c>
      <c r="C5" s="336" t="s">
        <v>653</v>
      </c>
      <c r="D5" s="231" t="s">
        <v>552</v>
      </c>
    </row>
    <row r="6" spans="2:4" s="3" customFormat="1" ht="12.75">
      <c r="B6" s="871"/>
      <c r="C6" s="336" t="s">
        <v>654</v>
      </c>
      <c r="D6" s="231" t="s">
        <v>655</v>
      </c>
    </row>
    <row r="7" spans="1:5" s="3" customFormat="1" ht="12.75">
      <c r="A7" s="1090" t="s">
        <v>500</v>
      </c>
      <c r="B7" s="871"/>
      <c r="C7" s="872"/>
      <c r="D7" s="1091"/>
      <c r="E7" s="232" t="s">
        <v>502</v>
      </c>
    </row>
    <row r="8" spans="1:5" s="3" customFormat="1" ht="12.75">
      <c r="A8" s="1090" t="s">
        <v>503</v>
      </c>
      <c r="B8" s="346" t="s">
        <v>759</v>
      </c>
      <c r="C8" s="344" t="s">
        <v>656</v>
      </c>
      <c r="D8" s="710" t="s">
        <v>329</v>
      </c>
      <c r="E8" s="232" t="s">
        <v>505</v>
      </c>
    </row>
    <row r="9" spans="2:4" s="3" customFormat="1" ht="12.75">
      <c r="B9" s="346" t="s">
        <v>760</v>
      </c>
      <c r="C9" s="344" t="s">
        <v>308</v>
      </c>
      <c r="D9" s="710" t="s">
        <v>761</v>
      </c>
    </row>
    <row r="10" spans="2:4" s="3" customFormat="1" ht="12.75">
      <c r="B10" s="346" t="s">
        <v>310</v>
      </c>
      <c r="C10" s="344" t="s">
        <v>661</v>
      </c>
      <c r="D10" s="710" t="s">
        <v>762</v>
      </c>
    </row>
    <row r="11" spans="1:5" s="906" customFormat="1" ht="20.25" customHeight="1">
      <c r="A11" s="911"/>
      <c r="B11" s="1092"/>
      <c r="C11" s="713" t="s">
        <v>763</v>
      </c>
      <c r="D11" s="1093" t="s">
        <v>663</v>
      </c>
      <c r="E11" s="911"/>
    </row>
    <row r="12" spans="1:9" s="1099" customFormat="1" ht="27.75" customHeight="1">
      <c r="A12" s="1094" t="s">
        <v>510</v>
      </c>
      <c r="B12" s="1095">
        <v>201947.258</v>
      </c>
      <c r="C12" s="1096">
        <v>2.6549490327816185</v>
      </c>
      <c r="D12" s="1097">
        <v>470656.1702215383</v>
      </c>
      <c r="E12" s="1098" t="s">
        <v>420</v>
      </c>
      <c r="G12" s="1100"/>
      <c r="I12" s="1099">
        <f>SUM(I15:I20)</f>
        <v>5361.596773</v>
      </c>
    </row>
    <row r="13" spans="1:5" s="3" customFormat="1" ht="21" customHeight="1">
      <c r="A13" s="725" t="s">
        <v>500</v>
      </c>
      <c r="B13" s="1101"/>
      <c r="C13" s="1102"/>
      <c r="D13" s="1103"/>
      <c r="E13" s="1104" t="s">
        <v>502</v>
      </c>
    </row>
    <row r="14" spans="1:5" s="3" customFormat="1" ht="12.75">
      <c r="A14" s="231" t="s">
        <v>764</v>
      </c>
      <c r="B14" s="1101"/>
      <c r="C14" s="1102"/>
      <c r="D14" s="1103"/>
      <c r="E14" s="400" t="s">
        <v>765</v>
      </c>
    </row>
    <row r="15" spans="1:9" s="3" customFormat="1" ht="19.5" customHeight="1">
      <c r="A15" s="959" t="s">
        <v>514</v>
      </c>
      <c r="B15" s="1105">
        <v>38232.50140276883</v>
      </c>
      <c r="C15" s="1106">
        <v>1.0595838151742327</v>
      </c>
      <c r="D15" s="1107">
        <v>387811.1886295355</v>
      </c>
      <c r="E15" s="1108" t="s">
        <v>515</v>
      </c>
      <c r="G15" s="1109"/>
      <c r="I15" s="3">
        <v>405.105397</v>
      </c>
    </row>
    <row r="16" spans="1:9" s="3" customFormat="1" ht="12.75">
      <c r="A16" s="959" t="s">
        <v>516</v>
      </c>
      <c r="B16" s="1105">
        <v>26408.07241662694</v>
      </c>
      <c r="C16" s="1106">
        <v>1.6722885526546403</v>
      </c>
      <c r="D16" s="1107">
        <v>339036.46310216765</v>
      </c>
      <c r="E16" s="1108" t="s">
        <v>517</v>
      </c>
      <c r="G16" s="1109"/>
      <c r="I16" s="3">
        <v>441.619172</v>
      </c>
    </row>
    <row r="17" spans="1:9" s="3" customFormat="1" ht="12.75">
      <c r="A17" s="959" t="s">
        <v>518</v>
      </c>
      <c r="B17" s="1105">
        <v>46179.054887671344</v>
      </c>
      <c r="C17" s="1106">
        <v>1.9797087602242622</v>
      </c>
      <c r="D17" s="1107">
        <v>448388.1283617565</v>
      </c>
      <c r="E17" s="1108" t="s">
        <v>519</v>
      </c>
      <c r="G17" s="1109"/>
      <c r="I17" s="3">
        <v>914.210795</v>
      </c>
    </row>
    <row r="18" spans="1:9" s="3" customFormat="1" ht="12.75">
      <c r="A18" s="959" t="s">
        <v>520</v>
      </c>
      <c r="B18" s="1105">
        <v>23467.63438141951</v>
      </c>
      <c r="C18" s="1106">
        <v>2.2727222579463864</v>
      </c>
      <c r="D18" s="1107">
        <v>519604.2192550322</v>
      </c>
      <c r="E18" s="1108" t="s">
        <v>521</v>
      </c>
      <c r="G18" s="1109"/>
      <c r="I18" s="3">
        <v>533.35415</v>
      </c>
    </row>
    <row r="19" spans="1:9" s="3" customFormat="1" ht="12.75">
      <c r="A19" s="959" t="s">
        <v>522</v>
      </c>
      <c r="B19" s="1105">
        <v>67659.99391620044</v>
      </c>
      <c r="C19" s="1106">
        <v>1.7225639429461093</v>
      </c>
      <c r="D19" s="1107">
        <v>539639.6398910057</v>
      </c>
      <c r="E19" s="1108" t="s">
        <v>523</v>
      </c>
      <c r="G19" s="1109"/>
      <c r="I19" s="3">
        <v>1165.486659</v>
      </c>
    </row>
    <row r="20" spans="1:9" s="3" customFormat="1" ht="12.75">
      <c r="A20" s="1110" t="s">
        <v>525</v>
      </c>
      <c r="B20" s="1101"/>
      <c r="C20" s="1106"/>
      <c r="D20" s="1107">
        <v>497488.01418524154</v>
      </c>
      <c r="E20" s="1111" t="s">
        <v>525</v>
      </c>
      <c r="G20" s="1109"/>
      <c r="I20" s="3">
        <v>1901.8206</v>
      </c>
    </row>
    <row r="21" spans="1:7" s="3" customFormat="1" ht="21" customHeight="1">
      <c r="A21" s="725" t="s">
        <v>526</v>
      </c>
      <c r="B21" s="1112"/>
      <c r="C21" s="1106"/>
      <c r="D21" s="1103"/>
      <c r="E21" s="1104" t="s">
        <v>527</v>
      </c>
      <c r="G21" s="1109"/>
    </row>
    <row r="22" spans="1:9" s="3" customFormat="1" ht="18" customHeight="1">
      <c r="A22" s="6" t="s">
        <v>528</v>
      </c>
      <c r="B22" s="1105">
        <v>154095.3195283076</v>
      </c>
      <c r="C22" s="1106">
        <v>3.2514962656471726</v>
      </c>
      <c r="D22" s="1107">
        <v>481092.26844320033</v>
      </c>
      <c r="E22" s="400" t="s">
        <v>529</v>
      </c>
      <c r="G22" s="1109"/>
      <c r="I22" s="3">
        <v>5010.40356</v>
      </c>
    </row>
    <row r="23" spans="1:9" s="3" customFormat="1" ht="12.75">
      <c r="A23" s="6" t="s">
        <v>530</v>
      </c>
      <c r="B23" s="1105">
        <v>47851.9394412038</v>
      </c>
      <c r="C23" s="1106">
        <v>0.7339163597151896</v>
      </c>
      <c r="D23" s="1107">
        <v>368538.2153187705</v>
      </c>
      <c r="E23" s="400" t="s">
        <v>531</v>
      </c>
      <c r="G23" s="1109"/>
      <c r="I23" s="3">
        <v>351.193212</v>
      </c>
    </row>
    <row r="24" spans="1:7" s="3" customFormat="1" ht="8.25" customHeight="1" thickBot="1">
      <c r="A24" s="4"/>
      <c r="B24" s="770"/>
      <c r="C24" s="1113"/>
      <c r="D24" s="1114"/>
      <c r="E24" s="5"/>
      <c r="G24" s="1012"/>
    </row>
    <row r="25" spans="1:5" ht="23.25" customHeight="1" thickTop="1">
      <c r="A25" s="510" t="s">
        <v>766</v>
      </c>
      <c r="B25" s="487"/>
      <c r="C25" s="932"/>
      <c r="E25" s="514" t="s">
        <v>767</v>
      </c>
    </row>
    <row r="26" spans="1:5" ht="12" customHeight="1">
      <c r="A26" s="510" t="s">
        <v>768</v>
      </c>
      <c r="B26" s="487"/>
      <c r="C26" s="932"/>
      <c r="E26" s="514" t="s">
        <v>282</v>
      </c>
    </row>
    <row r="27" spans="1:5" ht="12.75">
      <c r="A27" s="510" t="s">
        <v>769</v>
      </c>
      <c r="E27" s="1115" t="s">
        <v>770</v>
      </c>
    </row>
    <row r="31" spans="1:4" ht="12.75">
      <c r="A31" s="1116">
        <v>201947258</v>
      </c>
      <c r="B31" s="1117">
        <v>202898258</v>
      </c>
      <c r="C31" s="1118" t="s">
        <v>771</v>
      </c>
      <c r="D31" s="1">
        <f>A31/B31</f>
        <v>0.9953129218093139</v>
      </c>
    </row>
    <row r="32" spans="2:5" ht="12.75">
      <c r="B32" s="1117"/>
      <c r="C32" s="1119"/>
      <c r="D32" s="932"/>
      <c r="E32" s="1">
        <v>0</v>
      </c>
    </row>
    <row r="33" spans="2:4" ht="12.75">
      <c r="B33" s="1117">
        <v>6699691</v>
      </c>
      <c r="C33" s="1119" t="s">
        <v>772</v>
      </c>
      <c r="D33" s="1120">
        <f>B33*D$31</f>
        <v>6668289.024429563</v>
      </c>
    </row>
    <row r="34" spans="2:4" ht="12.75">
      <c r="B34" s="1117">
        <v>11229673</v>
      </c>
      <c r="C34" s="1119" t="s">
        <v>773</v>
      </c>
      <c r="D34" s="1120">
        <f aca="true" t="shared" si="0" ref="D34:D41">B34*D$31</f>
        <v>11177038.644593162</v>
      </c>
    </row>
    <row r="35" spans="2:4" ht="12.75">
      <c r="B35" s="1117">
        <v>8176912</v>
      </c>
      <c r="C35" t="s">
        <v>774</v>
      </c>
      <c r="D35" s="1120">
        <f t="shared" si="0"/>
        <v>8138586.17409764</v>
      </c>
    </row>
    <row r="36" spans="2:4" ht="12.75">
      <c r="B36" s="1117">
        <v>12306268</v>
      </c>
      <c r="C36" t="s">
        <v>775</v>
      </c>
      <c r="D36" s="1120">
        <f t="shared" si="0"/>
        <v>12248587.559648462</v>
      </c>
    </row>
    <row r="37" spans="2:4" ht="12.75">
      <c r="B37" s="1117">
        <v>26532432</v>
      </c>
      <c r="C37" t="s">
        <v>517</v>
      </c>
      <c r="D37" s="1120">
        <f t="shared" si="0"/>
        <v>26408072.416626938</v>
      </c>
    </row>
    <row r="38" spans="2:4" ht="12.75">
      <c r="B38" s="1117">
        <v>46396519</v>
      </c>
      <c r="C38" t="s">
        <v>519</v>
      </c>
      <c r="D38" s="1120">
        <f t="shared" si="0"/>
        <v>46179054.887671344</v>
      </c>
    </row>
    <row r="39" spans="2:4" ht="12.75">
      <c r="B39" s="1117">
        <v>91556762</v>
      </c>
      <c r="C39" t="s">
        <v>776</v>
      </c>
      <c r="D39" s="1120">
        <f t="shared" si="0"/>
        <v>91127628.29761995</v>
      </c>
    </row>
    <row r="40" spans="2:4" ht="12.75">
      <c r="B40" s="1117">
        <v>23578147</v>
      </c>
      <c r="C40" t="s">
        <v>521</v>
      </c>
      <c r="D40" s="1120">
        <f t="shared" si="0"/>
        <v>23467634.38141951</v>
      </c>
    </row>
    <row r="41" spans="2:4" ht="12.75">
      <c r="B41" s="1117">
        <v>67978615</v>
      </c>
      <c r="C41" t="s">
        <v>777</v>
      </c>
      <c r="D41" s="1120">
        <f t="shared" si="0"/>
        <v>67659993.91620044</v>
      </c>
    </row>
    <row r="42" ht="12.75">
      <c r="B42" s="1117"/>
    </row>
    <row r="43" ht="12.75">
      <c r="B43" s="1" t="s">
        <v>778</v>
      </c>
    </row>
    <row r="44" spans="2:4" ht="12.75">
      <c r="B44" s="1116">
        <v>208297972</v>
      </c>
      <c r="C44" s="1" t="s">
        <v>779</v>
      </c>
      <c r="D44" s="1121">
        <f>SUM(D45:D46)</f>
        <v>1.0000000048008149</v>
      </c>
    </row>
    <row r="45" spans="2:4" ht="12.75">
      <c r="B45" s="1116">
        <v>158941215</v>
      </c>
      <c r="C45" s="1" t="s">
        <v>780</v>
      </c>
      <c r="D45" s="1121">
        <f>B45/B44</f>
        <v>0.7630473473836797</v>
      </c>
    </row>
    <row r="46" spans="1:4" ht="12.75">
      <c r="A46" s="1116">
        <f>B46+B47</f>
        <v>49356758</v>
      </c>
      <c r="B46" s="1116">
        <v>25112580</v>
      </c>
      <c r="C46" s="1" t="s">
        <v>781</v>
      </c>
      <c r="D46" s="1121">
        <f>A46/B44</f>
        <v>0.23695265741713512</v>
      </c>
    </row>
    <row r="47" spans="2:3" ht="12.75">
      <c r="B47" s="1116">
        <v>24244178</v>
      </c>
      <c r="C47" s="1" t="s">
        <v>782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F8"/>
  <sheetViews>
    <sheetView workbookViewId="0" topLeftCell="A1">
      <selection activeCell="D18" sqref="D18"/>
    </sheetView>
  </sheetViews>
  <sheetFormatPr defaultColWidth="9.140625" defaultRowHeight="12.75"/>
  <sheetData>
    <row r="8" spans="1:6" ht="12.75">
      <c r="A8" t="s">
        <v>962</v>
      </c>
      <c r="F8" t="s">
        <v>963</v>
      </c>
    </row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AcroExch.Document" shapeId="86699586" r:id="rId1"/>
    <oleObject progId="AcroExch.Document" shapeId="86714911" r:id="rId2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23.00390625" style="1" customWidth="1"/>
    <col min="3" max="3" width="9.7109375" style="1" customWidth="1"/>
    <col min="4" max="4" width="18.00390625" style="1" customWidth="1"/>
    <col min="5" max="5" width="17.140625" style="1" customWidth="1"/>
    <col min="6" max="6" width="20.140625" style="1" customWidth="1"/>
    <col min="7" max="7" width="7.8515625" style="1" customWidth="1"/>
    <col min="8" max="8" width="39.140625" style="1" customWidth="1"/>
    <col min="9" max="9" width="6.421875" style="1" customWidth="1"/>
    <col min="10" max="16384" width="9.140625" style="1" customWidth="1"/>
  </cols>
  <sheetData>
    <row r="1" spans="1:9" ht="15" customHeight="1">
      <c r="A1" s="517" t="s">
        <v>821</v>
      </c>
      <c r="B1" s="1026"/>
      <c r="C1" s="299"/>
      <c r="D1" s="299"/>
      <c r="E1" s="299"/>
      <c r="F1" s="299"/>
      <c r="G1" s="8" t="s">
        <v>785</v>
      </c>
      <c r="I1" s="288" t="s">
        <v>786</v>
      </c>
    </row>
    <row r="2" spans="1:9" ht="15" customHeight="1">
      <c r="A2" s="8"/>
      <c r="B2" s="1026"/>
      <c r="C2" s="299"/>
      <c r="D2" s="299"/>
      <c r="E2" s="299"/>
      <c r="F2" s="299"/>
      <c r="G2" s="299"/>
      <c r="I2" s="970"/>
    </row>
    <row r="3" spans="1:9" ht="20.25" customHeight="1" thickBot="1">
      <c r="A3" s="168" t="s">
        <v>787</v>
      </c>
      <c r="B3" s="277"/>
      <c r="C3" s="899"/>
      <c r="D3" s="899"/>
      <c r="E3" s="93">
        <v>1999</v>
      </c>
      <c r="F3" s="899"/>
      <c r="G3" s="899"/>
      <c r="H3" s="217"/>
      <c r="I3" s="93" t="s">
        <v>788</v>
      </c>
    </row>
    <row r="4" spans="1:9" s="301" customFormat="1" ht="13.5" customHeight="1" thickTop="1">
      <c r="A4" s="1123"/>
      <c r="B4" s="976"/>
      <c r="C4" s="340" t="s">
        <v>789</v>
      </c>
      <c r="D4" s="1124" t="s">
        <v>790</v>
      </c>
      <c r="E4" s="1124" t="s">
        <v>791</v>
      </c>
      <c r="F4" s="1125" t="s">
        <v>791</v>
      </c>
      <c r="G4" s="1126" t="s">
        <v>792</v>
      </c>
      <c r="H4" s="300"/>
      <c r="I4" s="309"/>
    </row>
    <row r="5" spans="1:9" s="906" customFormat="1" ht="13.5" customHeight="1">
      <c r="A5" s="1127"/>
      <c r="B5" s="1128"/>
      <c r="C5" s="1129" t="s">
        <v>793</v>
      </c>
      <c r="D5" s="1129" t="s">
        <v>794</v>
      </c>
      <c r="E5" s="1129" t="s">
        <v>795</v>
      </c>
      <c r="F5" s="1129" t="s">
        <v>796</v>
      </c>
      <c r="G5" s="1130" t="s">
        <v>543</v>
      </c>
      <c r="H5" s="1131"/>
      <c r="I5" s="1132"/>
    </row>
    <row r="6" spans="1:9" s="301" customFormat="1" ht="13.5" customHeight="1">
      <c r="A6" s="1133"/>
      <c r="B6" s="976"/>
      <c r="C6" s="1129" t="s">
        <v>797</v>
      </c>
      <c r="D6" s="1129" t="s">
        <v>798</v>
      </c>
      <c r="E6" s="1129" t="s">
        <v>799</v>
      </c>
      <c r="F6" s="1129" t="s">
        <v>800</v>
      </c>
      <c r="G6" s="1134"/>
      <c r="H6" s="300"/>
      <c r="I6" s="318"/>
    </row>
    <row r="7" spans="1:9" s="3" customFormat="1" ht="13.5" customHeight="1">
      <c r="A7" s="1133"/>
      <c r="B7" s="976"/>
      <c r="C7" s="862"/>
      <c r="D7" s="1129" t="s">
        <v>801</v>
      </c>
      <c r="E7" s="1129" t="s">
        <v>801</v>
      </c>
      <c r="F7" s="1129" t="s">
        <v>802</v>
      </c>
      <c r="G7" s="1135"/>
      <c r="H7" s="300"/>
      <c r="I7" s="318"/>
    </row>
    <row r="8" spans="1:9" s="3" customFormat="1" ht="15.75" customHeight="1">
      <c r="A8" s="2"/>
      <c r="C8" s="346" t="s">
        <v>6</v>
      </c>
      <c r="D8" s="908" t="s">
        <v>803</v>
      </c>
      <c r="E8" s="1136" t="s">
        <v>804</v>
      </c>
      <c r="F8" s="346" t="s">
        <v>803</v>
      </c>
      <c r="G8" s="1137" t="s">
        <v>507</v>
      </c>
      <c r="I8" s="318"/>
    </row>
    <row r="9" spans="1:9" s="3" customFormat="1" ht="13.5" customHeight="1">
      <c r="A9" s="1138" t="s">
        <v>12</v>
      </c>
      <c r="B9" s="784" t="s">
        <v>408</v>
      </c>
      <c r="C9" s="335" t="s">
        <v>725</v>
      </c>
      <c r="D9" s="1139" t="s">
        <v>805</v>
      </c>
      <c r="E9" s="1136" t="s">
        <v>806</v>
      </c>
      <c r="F9" s="1139" t="s">
        <v>807</v>
      </c>
      <c r="G9" s="1140" t="s">
        <v>307</v>
      </c>
      <c r="H9" s="704" t="s">
        <v>412</v>
      </c>
      <c r="I9" s="908" t="s">
        <v>13</v>
      </c>
    </row>
    <row r="10" spans="1:9" s="3" customFormat="1" ht="13.5" customHeight="1">
      <c r="A10" s="1133"/>
      <c r="B10" s="1141"/>
      <c r="C10" s="346" t="s">
        <v>808</v>
      </c>
      <c r="D10" s="1139" t="s">
        <v>809</v>
      </c>
      <c r="E10" s="1136" t="s">
        <v>810</v>
      </c>
      <c r="F10" s="1139" t="s">
        <v>811</v>
      </c>
      <c r="G10" s="866"/>
      <c r="H10" s="300"/>
      <c r="I10" s="318"/>
    </row>
    <row r="11" spans="1:9" s="906" customFormat="1" ht="13.5" customHeight="1">
      <c r="A11" s="1142"/>
      <c r="B11" s="1142"/>
      <c r="D11" s="1143" t="s">
        <v>812</v>
      </c>
      <c r="E11" s="1136" t="s">
        <v>813</v>
      </c>
      <c r="F11" s="1144" t="s">
        <v>814</v>
      </c>
      <c r="G11" s="979"/>
      <c r="I11" s="1145"/>
    </row>
    <row r="12" spans="1:9" s="301" customFormat="1" ht="13.5" customHeight="1">
      <c r="A12" s="1146"/>
      <c r="B12" s="1150"/>
      <c r="C12" s="982"/>
      <c r="D12" s="1151"/>
      <c r="E12" s="1152" t="s">
        <v>812</v>
      </c>
      <c r="F12" s="1036" t="s">
        <v>815</v>
      </c>
      <c r="G12" s="1153"/>
      <c r="H12" s="300"/>
      <c r="I12" s="318"/>
    </row>
    <row r="13" spans="1:9" s="301" customFormat="1" ht="20.25" customHeight="1">
      <c r="A13" s="1133"/>
      <c r="B13" s="1141"/>
      <c r="C13" s="1154" t="s">
        <v>816</v>
      </c>
      <c r="D13" s="1155"/>
      <c r="E13" s="1156"/>
      <c r="F13" s="1156"/>
      <c r="G13" s="1157" t="s">
        <v>623</v>
      </c>
      <c r="H13" s="1158"/>
      <c r="I13" s="1158"/>
    </row>
    <row r="14" spans="1:9" s="3" customFormat="1" ht="20.25" customHeight="1">
      <c r="A14" s="799" t="s">
        <v>419</v>
      </c>
      <c r="B14" s="1159" t="s">
        <v>183</v>
      </c>
      <c r="C14" s="1160">
        <v>100</v>
      </c>
      <c r="D14" s="1161">
        <v>23.3</v>
      </c>
      <c r="E14" s="1161">
        <v>23.7</v>
      </c>
      <c r="F14" s="1161">
        <v>45.3</v>
      </c>
      <c r="G14" s="1162">
        <v>7.7</v>
      </c>
      <c r="H14" s="1163" t="s">
        <v>420</v>
      </c>
      <c r="I14" s="1164" t="s">
        <v>419</v>
      </c>
    </row>
    <row r="15" spans="1:9" s="3" customFormat="1" ht="15" customHeight="1">
      <c r="A15" s="642" t="s">
        <v>421</v>
      </c>
      <c r="B15" s="1165" t="s">
        <v>422</v>
      </c>
      <c r="C15" s="1166">
        <v>100</v>
      </c>
      <c r="D15" s="1167">
        <v>8.2</v>
      </c>
      <c r="E15" s="1167">
        <v>2.4</v>
      </c>
      <c r="F15" s="1167">
        <v>82.2</v>
      </c>
      <c r="G15" s="1168">
        <v>7.2</v>
      </c>
      <c r="H15" s="482" t="s">
        <v>423</v>
      </c>
      <c r="I15" s="819" t="s">
        <v>421</v>
      </c>
    </row>
    <row r="16" spans="1:9" s="3" customFormat="1" ht="12" customHeight="1">
      <c r="A16" s="816" t="s">
        <v>424</v>
      </c>
      <c r="B16" s="477" t="s">
        <v>817</v>
      </c>
      <c r="C16" s="1169"/>
      <c r="D16" s="1170"/>
      <c r="E16" s="1170"/>
      <c r="F16" s="1170"/>
      <c r="G16" s="1171"/>
      <c r="H16" s="482" t="s">
        <v>426</v>
      </c>
      <c r="I16" s="819" t="s">
        <v>424</v>
      </c>
    </row>
    <row r="17" spans="1:9" s="3" customFormat="1" ht="12" customHeight="1">
      <c r="A17" s="882"/>
      <c r="B17" s="477" t="s">
        <v>427</v>
      </c>
      <c r="C17" s="1169"/>
      <c r="D17" s="1170"/>
      <c r="E17" s="1170"/>
      <c r="F17" s="1170"/>
      <c r="G17" s="1171"/>
      <c r="H17" s="482" t="s">
        <v>428</v>
      </c>
      <c r="I17" s="892"/>
    </row>
    <row r="18" spans="1:9" s="3" customFormat="1" ht="15" customHeight="1">
      <c r="A18" s="611" t="s">
        <v>448</v>
      </c>
      <c r="B18" s="1172" t="s">
        <v>449</v>
      </c>
      <c r="C18" s="1166">
        <v>100</v>
      </c>
      <c r="D18" s="1167">
        <v>4.8</v>
      </c>
      <c r="E18" s="1167">
        <v>6.8</v>
      </c>
      <c r="F18" s="1167">
        <v>70.8</v>
      </c>
      <c r="G18" s="1168">
        <v>17.6</v>
      </c>
      <c r="H18" s="641" t="s">
        <v>450</v>
      </c>
      <c r="I18" s="887" t="s">
        <v>448</v>
      </c>
    </row>
    <row r="19" spans="1:9" s="3" customFormat="1" ht="12.75" customHeight="1">
      <c r="A19" s="611"/>
      <c r="B19" s="1173" t="s">
        <v>818</v>
      </c>
      <c r="C19" s="1166"/>
      <c r="D19" s="1167"/>
      <c r="E19" s="1167"/>
      <c r="F19" s="1167"/>
      <c r="G19" s="1168"/>
      <c r="H19" s="619" t="s">
        <v>452</v>
      </c>
      <c r="I19" s="887"/>
    </row>
    <row r="20" spans="1:9" s="3" customFormat="1" ht="15" customHeight="1">
      <c r="A20" s="611" t="s">
        <v>453</v>
      </c>
      <c r="B20" s="1173" t="s">
        <v>454</v>
      </c>
      <c r="C20" s="1166">
        <v>100</v>
      </c>
      <c r="D20" s="1167">
        <v>16.9</v>
      </c>
      <c r="E20" s="1167">
        <v>13.3</v>
      </c>
      <c r="F20" s="1167">
        <v>69.2</v>
      </c>
      <c r="G20" s="1168">
        <v>0.6</v>
      </c>
      <c r="H20" s="619" t="s">
        <v>455</v>
      </c>
      <c r="I20" s="1174" t="s">
        <v>453</v>
      </c>
    </row>
    <row r="21" spans="1:9" s="3" customFormat="1" ht="15" customHeight="1">
      <c r="A21" s="611" t="s">
        <v>456</v>
      </c>
      <c r="B21" s="1172" t="s">
        <v>457</v>
      </c>
      <c r="C21" s="1166">
        <v>100</v>
      </c>
      <c r="D21" s="1167">
        <v>6.6</v>
      </c>
      <c r="E21" s="1167">
        <v>9.5</v>
      </c>
      <c r="F21" s="1167">
        <v>68.9</v>
      </c>
      <c r="G21" s="1168">
        <v>15</v>
      </c>
      <c r="H21" s="641" t="s">
        <v>458</v>
      </c>
      <c r="I21" s="1174" t="s">
        <v>456</v>
      </c>
    </row>
    <row r="22" spans="1:9" s="3" customFormat="1" ht="15" customHeight="1">
      <c r="A22" s="816" t="s">
        <v>459</v>
      </c>
      <c r="B22" s="477" t="s">
        <v>579</v>
      </c>
      <c r="C22" s="1166">
        <v>100</v>
      </c>
      <c r="D22" s="1167">
        <v>18.8</v>
      </c>
      <c r="E22" s="1167">
        <v>13</v>
      </c>
      <c r="F22" s="1167">
        <v>64.2</v>
      </c>
      <c r="G22" s="1168">
        <v>4</v>
      </c>
      <c r="H22" s="619" t="s">
        <v>580</v>
      </c>
      <c r="I22" s="1174" t="s">
        <v>459</v>
      </c>
    </row>
    <row r="23" spans="1:9" s="3" customFormat="1" ht="15" customHeight="1">
      <c r="A23" s="816" t="s">
        <v>464</v>
      </c>
      <c r="B23" s="477" t="s">
        <v>465</v>
      </c>
      <c r="C23" s="1166">
        <v>100</v>
      </c>
      <c r="D23" s="1167">
        <v>34.1</v>
      </c>
      <c r="E23" s="1167">
        <v>30.6</v>
      </c>
      <c r="F23" s="1167">
        <v>34.1</v>
      </c>
      <c r="G23" s="1168">
        <v>1.2</v>
      </c>
      <c r="H23" s="482" t="s">
        <v>466</v>
      </c>
      <c r="I23" s="818" t="s">
        <v>464</v>
      </c>
    </row>
    <row r="24" spans="1:9" s="3" customFormat="1" ht="12.75" customHeight="1">
      <c r="A24" s="882"/>
      <c r="B24" s="477" t="s">
        <v>581</v>
      </c>
      <c r="C24" s="1166"/>
      <c r="D24" s="1170"/>
      <c r="E24" s="1170"/>
      <c r="F24" s="1170"/>
      <c r="G24" s="1171"/>
      <c r="H24" s="482" t="s">
        <v>468</v>
      </c>
      <c r="I24" s="1175"/>
    </row>
    <row r="25" spans="1:9" s="3" customFormat="1" ht="15" customHeight="1">
      <c r="A25" s="816" t="s">
        <v>469</v>
      </c>
      <c r="B25" s="477" t="s">
        <v>470</v>
      </c>
      <c r="C25" s="1166">
        <v>100</v>
      </c>
      <c r="D25" s="1167">
        <v>26</v>
      </c>
      <c r="E25" s="1167">
        <v>57.9</v>
      </c>
      <c r="F25" s="1167">
        <v>12.6</v>
      </c>
      <c r="G25" s="1168">
        <v>3.5</v>
      </c>
      <c r="H25" s="482" t="s">
        <v>471</v>
      </c>
      <c r="I25" s="818" t="s">
        <v>469</v>
      </c>
    </row>
    <row r="26" spans="1:9" s="3" customFormat="1" ht="15" customHeight="1">
      <c r="A26" s="816" t="s">
        <v>472</v>
      </c>
      <c r="B26" s="477" t="s">
        <v>473</v>
      </c>
      <c r="C26" s="1166">
        <v>100</v>
      </c>
      <c r="D26" s="1167">
        <v>33.2</v>
      </c>
      <c r="E26" s="1167">
        <v>50.6</v>
      </c>
      <c r="F26" s="1167">
        <v>10.5</v>
      </c>
      <c r="G26" s="1168">
        <v>5.7</v>
      </c>
      <c r="H26" s="482" t="s">
        <v>474</v>
      </c>
      <c r="I26" s="818" t="s">
        <v>472</v>
      </c>
    </row>
    <row r="27" spans="1:9" s="3" customFormat="1" ht="15" customHeight="1">
      <c r="A27" s="816" t="s">
        <v>475</v>
      </c>
      <c r="B27" s="477" t="s">
        <v>476</v>
      </c>
      <c r="C27" s="1166">
        <v>100</v>
      </c>
      <c r="D27" s="1167">
        <v>48.7</v>
      </c>
      <c r="E27" s="1167">
        <v>31.2</v>
      </c>
      <c r="F27" s="1167">
        <v>18</v>
      </c>
      <c r="G27" s="1168">
        <v>2.1</v>
      </c>
      <c r="H27" s="1176" t="s">
        <v>582</v>
      </c>
      <c r="I27" s="819" t="s">
        <v>475</v>
      </c>
    </row>
    <row r="28" spans="1:9" s="3" customFormat="1" ht="12" customHeight="1">
      <c r="A28" s="882"/>
      <c r="B28" s="477" t="s">
        <v>583</v>
      </c>
      <c r="C28" s="1177"/>
      <c r="D28" s="1178"/>
      <c r="E28" s="1178"/>
      <c r="F28" s="1178"/>
      <c r="G28" s="1179"/>
      <c r="H28" s="482" t="s">
        <v>584</v>
      </c>
      <c r="I28" s="894"/>
    </row>
    <row r="29" spans="1:9" s="3" customFormat="1" ht="6.75" customHeight="1" thickBot="1">
      <c r="A29" s="1180"/>
      <c r="B29" s="1181"/>
      <c r="C29" s="1182"/>
      <c r="D29" s="1183"/>
      <c r="E29" s="1183"/>
      <c r="F29" s="1183"/>
      <c r="G29" s="1184"/>
      <c r="H29" s="1185"/>
      <c r="I29" s="1186"/>
    </row>
    <row r="30" spans="1:9" ht="16.5" customHeight="1" thickTop="1">
      <c r="A30" s="358" t="s">
        <v>819</v>
      </c>
      <c r="B30" s="1023"/>
      <c r="C30" s="1023"/>
      <c r="D30" s="300"/>
      <c r="E30" s="300"/>
      <c r="F30" s="300"/>
      <c r="G30" s="300"/>
      <c r="H30" s="1187"/>
      <c r="I30" s="20" t="s">
        <v>820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26"/>
  <sheetViews>
    <sheetView workbookViewId="0" topLeftCell="A1">
      <selection activeCell="D4" sqref="D4"/>
    </sheetView>
  </sheetViews>
  <sheetFormatPr defaultColWidth="11.00390625" defaultRowHeight="12.75"/>
  <cols>
    <col min="1" max="1" width="13.57421875" style="1229" customWidth="1"/>
    <col min="2" max="2" width="11.00390625" style="1229" customWidth="1"/>
    <col min="3" max="3" width="14.00390625" style="1229" customWidth="1"/>
    <col min="4" max="4" width="12.140625" style="1229" customWidth="1"/>
    <col min="5" max="5" width="17.00390625" style="1229" customWidth="1"/>
    <col min="6" max="7" width="12.140625" style="1229" customWidth="1"/>
    <col min="8" max="8" width="13.28125" style="1229" customWidth="1"/>
    <col min="9" max="9" width="12.140625" style="1229" customWidth="1"/>
    <col min="10" max="10" width="15.57421875" style="1229" customWidth="1"/>
    <col min="11" max="16384" width="11.00390625" style="1229" customWidth="1"/>
  </cols>
  <sheetData>
    <row r="1" spans="1:12" s="1196" customFormat="1" ht="15.75">
      <c r="A1" s="1188" t="s">
        <v>863</v>
      </c>
      <c r="B1" s="1189"/>
      <c r="C1" s="1190"/>
      <c r="D1" s="1190"/>
      <c r="E1" s="1190"/>
      <c r="F1" s="1190"/>
      <c r="G1" s="1191"/>
      <c r="H1" s="1192"/>
      <c r="I1" s="1193"/>
      <c r="J1" s="1194" t="s">
        <v>822</v>
      </c>
      <c r="K1" s="1195"/>
      <c r="L1" s="1195"/>
    </row>
    <row r="2" spans="1:12" s="1196" customFormat="1" ht="15.75">
      <c r="A2" s="1188" t="s">
        <v>823</v>
      </c>
      <c r="B2" s="1189"/>
      <c r="C2" s="1190"/>
      <c r="D2" s="1190"/>
      <c r="E2" s="1190"/>
      <c r="F2" s="1191"/>
      <c r="G2" s="1192"/>
      <c r="H2" s="1190"/>
      <c r="I2" s="1192"/>
      <c r="J2" s="1197" t="s">
        <v>824</v>
      </c>
      <c r="K2" s="1195"/>
      <c r="L2" s="1195"/>
    </row>
    <row r="3" spans="1:12" s="1196" customFormat="1" ht="21.75" customHeight="1">
      <c r="A3" s="1191"/>
      <c r="B3" s="1198"/>
      <c r="C3" s="1190"/>
      <c r="D3" s="1190"/>
      <c r="E3" s="1190"/>
      <c r="F3" s="1190"/>
      <c r="G3" s="1190"/>
      <c r="H3" s="1190"/>
      <c r="I3" s="1192"/>
      <c r="J3" s="1193"/>
      <c r="K3" s="1195"/>
      <c r="L3" s="1199"/>
    </row>
    <row r="4" spans="1:12" s="1205" customFormat="1" ht="13.5" thickBot="1">
      <c r="A4" s="1200" t="s">
        <v>825</v>
      </c>
      <c r="B4" s="1201"/>
      <c r="C4" s="1201"/>
      <c r="D4" s="1201"/>
      <c r="E4" s="1202"/>
      <c r="F4" s="1203"/>
      <c r="G4" s="1201"/>
      <c r="H4" s="1201"/>
      <c r="I4" s="1201"/>
      <c r="J4" s="1201"/>
      <c r="K4" s="1204"/>
      <c r="L4" s="1204"/>
    </row>
    <row r="5" spans="2:9" s="1206" customFormat="1" ht="18.75" customHeight="1" thickTop="1">
      <c r="B5" s="1207" t="s">
        <v>826</v>
      </c>
      <c r="C5" s="1208" t="s">
        <v>827</v>
      </c>
      <c r="D5" s="1208" t="s">
        <v>827</v>
      </c>
      <c r="E5" s="1209" t="s">
        <v>828</v>
      </c>
      <c r="F5" s="1208" t="s">
        <v>829</v>
      </c>
      <c r="G5" s="1208" t="s">
        <v>830</v>
      </c>
      <c r="H5" s="1208" t="s">
        <v>831</v>
      </c>
      <c r="I5" s="1208" t="s">
        <v>183</v>
      </c>
    </row>
    <row r="6" spans="2:9" s="1210" customFormat="1" ht="12.75">
      <c r="B6" s="1211" t="s">
        <v>832</v>
      </c>
      <c r="C6" s="1212" t="s">
        <v>833</v>
      </c>
      <c r="D6" s="1212" t="s">
        <v>834</v>
      </c>
      <c r="E6" s="1212" t="s">
        <v>835</v>
      </c>
      <c r="F6" s="1212" t="s">
        <v>836</v>
      </c>
      <c r="G6" s="1212" t="s">
        <v>837</v>
      </c>
      <c r="H6" s="1212" t="s">
        <v>838</v>
      </c>
      <c r="I6" s="462"/>
    </row>
    <row r="7" spans="1:10" s="1206" customFormat="1" ht="12.75">
      <c r="A7" s="1213" t="s">
        <v>839</v>
      </c>
      <c r="B7" s="1214"/>
      <c r="C7" s="1215"/>
      <c r="D7" s="1215"/>
      <c r="E7" s="1216" t="s">
        <v>840</v>
      </c>
      <c r="F7" s="1215"/>
      <c r="G7" s="1215"/>
      <c r="H7" s="1217" t="s">
        <v>841</v>
      </c>
      <c r="I7" s="1215"/>
      <c r="J7" s="1218" t="s">
        <v>842</v>
      </c>
    </row>
    <row r="8" spans="2:9" s="1206" customFormat="1" ht="12.75">
      <c r="B8" s="1219" t="s">
        <v>507</v>
      </c>
      <c r="C8" s="1217" t="s">
        <v>843</v>
      </c>
      <c r="D8" s="1217" t="s">
        <v>844</v>
      </c>
      <c r="E8" s="1216" t="s">
        <v>845</v>
      </c>
      <c r="F8" s="1217" t="s">
        <v>846</v>
      </c>
      <c r="G8" s="1217" t="s">
        <v>847</v>
      </c>
      <c r="H8" s="1217" t="s">
        <v>848</v>
      </c>
      <c r="I8" s="462"/>
    </row>
    <row r="9" spans="2:29" s="1220" customFormat="1" ht="18.75" customHeight="1">
      <c r="B9" s="1221" t="s">
        <v>849</v>
      </c>
      <c r="C9" s="1222" t="s">
        <v>563</v>
      </c>
      <c r="D9" s="1222" t="s">
        <v>563</v>
      </c>
      <c r="E9" s="1223" t="s">
        <v>850</v>
      </c>
      <c r="F9" s="1222" t="s">
        <v>851</v>
      </c>
      <c r="G9" s="1222" t="s">
        <v>851</v>
      </c>
      <c r="H9" s="1222" t="s">
        <v>852</v>
      </c>
      <c r="I9" s="1222" t="s">
        <v>6</v>
      </c>
      <c r="K9" s="1224"/>
      <c r="L9" s="1224"/>
      <c r="M9" s="1224"/>
      <c r="N9" s="1224"/>
      <c r="O9" s="1224"/>
      <c r="P9" s="1224"/>
      <c r="Q9" s="1224"/>
      <c r="R9" s="1224"/>
      <c r="S9" s="1224"/>
      <c r="T9" s="1224"/>
      <c r="U9" s="1224"/>
      <c r="V9" s="1224"/>
      <c r="W9" s="1224"/>
      <c r="X9" s="1224"/>
      <c r="Y9" s="1224"/>
      <c r="Z9" s="1224"/>
      <c r="AA9" s="1224"/>
      <c r="AB9" s="1224"/>
      <c r="AC9" s="1224"/>
    </row>
    <row r="10" spans="1:13" s="1205" customFormat="1" ht="12">
      <c r="A10" s="1225"/>
      <c r="B10" s="1226"/>
      <c r="C10" s="1226"/>
      <c r="D10" s="1226"/>
      <c r="E10" s="1226"/>
      <c r="F10" s="1226"/>
      <c r="G10" s="1226"/>
      <c r="H10" s="1226"/>
      <c r="I10" s="1226"/>
      <c r="J10" s="1227"/>
      <c r="K10" s="1228"/>
      <c r="L10" s="1228"/>
      <c r="M10" s="1229"/>
    </row>
    <row r="11" spans="1:12" ht="12.75">
      <c r="A11" s="1225"/>
      <c r="B11" s="1230" t="s">
        <v>853</v>
      </c>
      <c r="C11" s="1226"/>
      <c r="D11" s="1226"/>
      <c r="E11" s="1226"/>
      <c r="F11" s="1226"/>
      <c r="G11" s="1226"/>
      <c r="H11" s="1231" t="s">
        <v>854</v>
      </c>
      <c r="I11" s="1226"/>
      <c r="J11" s="1227"/>
      <c r="K11" s="1228"/>
      <c r="L11" s="1228"/>
    </row>
    <row r="12" spans="1:12" ht="12.75">
      <c r="A12" s="1232"/>
      <c r="B12" s="1233"/>
      <c r="C12" s="1234"/>
      <c r="D12" s="1235"/>
      <c r="E12" s="1233"/>
      <c r="F12" s="1233"/>
      <c r="G12" s="1233"/>
      <c r="H12" s="1233"/>
      <c r="I12" s="1236"/>
      <c r="J12" s="1236"/>
      <c r="K12" s="1228"/>
      <c r="L12" s="1228"/>
    </row>
    <row r="13" spans="1:12" ht="12">
      <c r="A13" s="1225">
        <v>1999</v>
      </c>
      <c r="B13" s="1237">
        <v>2.23</v>
      </c>
      <c r="C13" s="1237">
        <v>81.23</v>
      </c>
      <c r="D13" s="1237">
        <v>2.84</v>
      </c>
      <c r="E13" s="1237">
        <v>5.72</v>
      </c>
      <c r="F13" s="1237">
        <v>1.03</v>
      </c>
      <c r="G13" s="1237">
        <v>6.13</v>
      </c>
      <c r="H13" s="1237">
        <v>0.798</v>
      </c>
      <c r="I13" s="1238">
        <v>100</v>
      </c>
      <c r="J13" s="1236">
        <v>1999</v>
      </c>
      <c r="K13" s="1228"/>
      <c r="L13" s="1228"/>
    </row>
    <row r="14" spans="1:12" ht="12">
      <c r="A14" s="1232"/>
      <c r="B14" s="1233"/>
      <c r="C14" s="1237"/>
      <c r="D14" s="1237"/>
      <c r="E14" s="1237"/>
      <c r="F14" s="1237"/>
      <c r="G14" s="1237"/>
      <c r="H14" s="1237"/>
      <c r="I14" s="1238"/>
      <c r="J14" s="1236"/>
      <c r="K14" s="1228"/>
      <c r="L14" s="1228"/>
    </row>
    <row r="15" spans="1:12" ht="12">
      <c r="A15" s="1239">
        <v>1998</v>
      </c>
      <c r="B15" s="1237">
        <v>3</v>
      </c>
      <c r="C15" s="1237">
        <v>78</v>
      </c>
      <c r="D15" s="1237">
        <v>2</v>
      </c>
      <c r="E15" s="1237">
        <v>6</v>
      </c>
      <c r="F15" s="1237">
        <v>1</v>
      </c>
      <c r="G15" s="1237">
        <v>9</v>
      </c>
      <c r="H15" s="1237">
        <v>1</v>
      </c>
      <c r="I15" s="1238">
        <v>100</v>
      </c>
      <c r="J15" s="1238">
        <v>1998</v>
      </c>
      <c r="K15" s="1240"/>
      <c r="L15" s="1228"/>
    </row>
    <row r="16" spans="1:12" ht="12.75">
      <c r="A16" s="1241"/>
      <c r="B16" s="1242"/>
      <c r="C16" s="1243"/>
      <c r="D16" s="1235"/>
      <c r="E16" s="1242"/>
      <c r="F16" s="1242"/>
      <c r="G16" s="1242"/>
      <c r="H16" s="1242"/>
      <c r="I16" s="794"/>
      <c r="J16" s="1244"/>
      <c r="K16" s="1240"/>
      <c r="L16" s="1228"/>
    </row>
    <row r="17" spans="1:12" ht="12">
      <c r="A17" s="1239">
        <v>1997</v>
      </c>
      <c r="B17" s="1237">
        <v>3</v>
      </c>
      <c r="C17" s="1237">
        <v>78</v>
      </c>
      <c r="D17" s="1237">
        <v>2</v>
      </c>
      <c r="E17" s="1237">
        <v>5</v>
      </c>
      <c r="F17" s="1237">
        <v>1</v>
      </c>
      <c r="G17" s="1237">
        <v>11</v>
      </c>
      <c r="H17" s="1237">
        <v>0</v>
      </c>
      <c r="I17" s="1238">
        <v>100</v>
      </c>
      <c r="J17" s="1238">
        <v>1997</v>
      </c>
      <c r="K17" s="1240"/>
      <c r="L17" s="1228"/>
    </row>
    <row r="18" spans="1:11" s="752" customFormat="1" ht="12.75">
      <c r="A18" s="1239"/>
      <c r="B18" s="1237"/>
      <c r="C18" s="1233"/>
      <c r="D18" s="1237"/>
      <c r="E18" s="1237"/>
      <c r="F18" s="1237"/>
      <c r="G18" s="1237"/>
      <c r="H18" s="1237"/>
      <c r="I18" s="1238"/>
      <c r="J18" s="1238"/>
      <c r="K18" s="1240"/>
    </row>
    <row r="19" spans="1:11" s="752" customFormat="1" ht="12.75">
      <c r="A19" s="1239">
        <v>1996</v>
      </c>
      <c r="B19" s="1237">
        <v>3</v>
      </c>
      <c r="C19" s="1237">
        <v>75</v>
      </c>
      <c r="D19" s="1237">
        <v>3</v>
      </c>
      <c r="E19" s="1237">
        <v>5</v>
      </c>
      <c r="F19" s="1237">
        <v>3</v>
      </c>
      <c r="G19" s="1237">
        <v>11</v>
      </c>
      <c r="H19" s="1237">
        <v>0</v>
      </c>
      <c r="I19" s="1238">
        <v>100</v>
      </c>
      <c r="J19" s="1238">
        <v>1996</v>
      </c>
      <c r="K19" s="1240"/>
    </row>
    <row r="20" spans="1:11" s="752" customFormat="1" ht="12.75">
      <c r="A20" s="1239"/>
      <c r="B20" s="1237"/>
      <c r="C20" s="1237"/>
      <c r="D20" s="1237"/>
      <c r="E20" s="1237"/>
      <c r="F20" s="1237"/>
      <c r="G20" s="1237"/>
      <c r="H20" s="1237"/>
      <c r="I20" s="1238"/>
      <c r="J20" s="1238"/>
      <c r="K20" s="1240"/>
    </row>
    <row r="21" spans="1:11" s="752" customFormat="1" ht="12.75">
      <c r="A21" s="1239">
        <v>1995</v>
      </c>
      <c r="B21" s="1237">
        <v>4</v>
      </c>
      <c r="C21" s="1237">
        <v>66</v>
      </c>
      <c r="D21" s="1237">
        <v>4</v>
      </c>
      <c r="E21" s="1237">
        <v>8</v>
      </c>
      <c r="F21" s="1237">
        <v>3</v>
      </c>
      <c r="G21" s="1237">
        <v>14</v>
      </c>
      <c r="H21" s="1237">
        <v>1</v>
      </c>
      <c r="I21" s="1238">
        <v>100</v>
      </c>
      <c r="J21" s="1238">
        <v>1995</v>
      </c>
      <c r="K21" s="1240"/>
    </row>
    <row r="22" spans="1:13" s="1250" customFormat="1" ht="12.75" thickBot="1">
      <c r="A22" s="1245"/>
      <c r="B22" s="1246"/>
      <c r="C22" s="1247"/>
      <c r="D22" s="1246"/>
      <c r="E22" s="1246"/>
      <c r="F22" s="1246"/>
      <c r="G22" s="1246"/>
      <c r="H22" s="1246"/>
      <c r="I22" s="1248"/>
      <c r="J22" s="1249"/>
      <c r="K22" s="1204"/>
      <c r="L22" s="1204"/>
      <c r="M22" s="1205"/>
    </row>
    <row r="23" spans="1:12" ht="16.5" customHeight="1" thickTop="1">
      <c r="A23" s="1251" t="s">
        <v>855</v>
      </c>
      <c r="B23" s="1189"/>
      <c r="C23" s="1226"/>
      <c r="D23" s="1252"/>
      <c r="E23" s="1253"/>
      <c r="F23" s="1226"/>
      <c r="G23" s="1226"/>
      <c r="H23" s="1226"/>
      <c r="I23" s="1226"/>
      <c r="J23" s="1254" t="s">
        <v>856</v>
      </c>
      <c r="K23" s="1228"/>
      <c r="L23" s="1228"/>
    </row>
    <row r="24" spans="1:12" ht="12.75">
      <c r="A24" s="1251" t="s">
        <v>857</v>
      </c>
      <c r="B24" s="1189"/>
      <c r="C24" s="1226"/>
      <c r="D24" s="1226"/>
      <c r="E24" s="1253"/>
      <c r="F24" s="1255"/>
      <c r="G24" s="1253"/>
      <c r="H24" s="1253"/>
      <c r="I24" s="1226"/>
      <c r="J24" s="1256" t="s">
        <v>858</v>
      </c>
      <c r="K24" s="1228"/>
      <c r="L24" s="1228"/>
    </row>
    <row r="25" spans="1:12" ht="12.75">
      <c r="A25" s="1251" t="s">
        <v>859</v>
      </c>
      <c r="B25" s="1189"/>
      <c r="C25" s="1226"/>
      <c r="D25" s="1226"/>
      <c r="E25" s="1226"/>
      <c r="F25" s="1226"/>
      <c r="G25" s="1226"/>
      <c r="H25" s="1257"/>
      <c r="I25" s="1258"/>
      <c r="J25" s="1254" t="s">
        <v>860</v>
      </c>
      <c r="K25" s="1228"/>
      <c r="L25" s="1228"/>
    </row>
    <row r="26" spans="1:12" ht="12">
      <c r="A26" s="1251" t="s">
        <v>861</v>
      </c>
      <c r="B26" s="1228"/>
      <c r="C26" s="1228"/>
      <c r="D26" s="1228"/>
      <c r="E26" s="1228"/>
      <c r="F26" s="1228"/>
      <c r="G26" s="1228"/>
      <c r="H26" s="1228"/>
      <c r="I26" s="1228"/>
      <c r="J26" s="1254" t="s">
        <v>862</v>
      </c>
      <c r="K26" s="1228"/>
      <c r="L26" s="1228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selection activeCell="A6" sqref="A6"/>
    </sheetView>
  </sheetViews>
  <sheetFormatPr defaultColWidth="12.57421875" defaultRowHeight="13.5" customHeight="1"/>
  <cols>
    <col min="1" max="1" width="17.7109375" style="1206" customWidth="1"/>
    <col min="2" max="2" width="10.00390625" style="1206" customWidth="1"/>
    <col min="3" max="3" width="11.28125" style="1206" customWidth="1"/>
    <col min="4" max="4" width="14.7109375" style="1206" customWidth="1"/>
    <col min="5" max="5" width="11.28125" style="1206" customWidth="1"/>
    <col min="6" max="6" width="12.8515625" style="1206" customWidth="1"/>
    <col min="7" max="8" width="10.00390625" style="1206" customWidth="1"/>
    <col min="9" max="9" width="11.421875" style="1206" customWidth="1"/>
    <col min="10" max="10" width="10.140625" style="1206" customWidth="1"/>
    <col min="11" max="11" width="17.7109375" style="1206" customWidth="1"/>
    <col min="12" max="16384" width="12.57421875" style="1206" customWidth="1"/>
  </cols>
  <sheetData>
    <row r="1" spans="1:11" s="1260" customFormat="1" ht="13.5" customHeight="1">
      <c r="A1" s="1259" t="s">
        <v>866</v>
      </c>
      <c r="G1" s="1261"/>
      <c r="K1" s="1262" t="s">
        <v>867</v>
      </c>
    </row>
    <row r="2" spans="1:11" s="1196" customFormat="1" ht="13.5" customHeight="1">
      <c r="A2" s="1263" t="s">
        <v>868</v>
      </c>
      <c r="G2" s="1264"/>
      <c r="I2" s="1191"/>
      <c r="J2" s="1265"/>
      <c r="K2" s="87" t="s">
        <v>869</v>
      </c>
    </row>
    <row r="3" spans="1:11" s="1268" customFormat="1" ht="13.5" customHeight="1" thickBot="1">
      <c r="A3" s="1266" t="s">
        <v>268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</row>
    <row r="4" spans="2:10" ht="13.5" customHeight="1" thickTop="1">
      <c r="B4" s="1207" t="s">
        <v>826</v>
      </c>
      <c r="C4" s="1208" t="s">
        <v>870</v>
      </c>
      <c r="D4" s="1208" t="s">
        <v>827</v>
      </c>
      <c r="E4" s="1208" t="s">
        <v>827</v>
      </c>
      <c r="F4" s="1208" t="s">
        <v>871</v>
      </c>
      <c r="G4" s="1208" t="s">
        <v>829</v>
      </c>
      <c r="H4" s="1208" t="s">
        <v>830</v>
      </c>
      <c r="I4" s="1208" t="s">
        <v>831</v>
      </c>
      <c r="J4" s="1208" t="s">
        <v>183</v>
      </c>
    </row>
    <row r="5" spans="2:10" s="1210" customFormat="1" ht="13.5" customHeight="1">
      <c r="B5" s="1211" t="s">
        <v>832</v>
      </c>
      <c r="C5" s="1212" t="s">
        <v>872</v>
      </c>
      <c r="D5" s="1212" t="s">
        <v>873</v>
      </c>
      <c r="E5" s="1212" t="s">
        <v>834</v>
      </c>
      <c r="F5" s="1212" t="s">
        <v>874</v>
      </c>
      <c r="G5" s="1212" t="s">
        <v>836</v>
      </c>
      <c r="H5" s="1212" t="s">
        <v>837</v>
      </c>
      <c r="I5" s="1212" t="s">
        <v>838</v>
      </c>
      <c r="J5" s="462"/>
    </row>
    <row r="6" spans="1:11" ht="13.5" customHeight="1">
      <c r="A6" s="1213" t="s">
        <v>875</v>
      </c>
      <c r="B6" s="1214"/>
      <c r="C6" s="1215"/>
      <c r="E6" s="1215"/>
      <c r="F6" s="1215"/>
      <c r="G6" s="1215"/>
      <c r="H6" s="1215"/>
      <c r="I6" s="1217" t="s">
        <v>841</v>
      </c>
      <c r="J6" s="1215"/>
      <c r="K6" s="1218" t="s">
        <v>876</v>
      </c>
    </row>
    <row r="7" spans="2:10" ht="13.5" customHeight="1">
      <c r="B7" s="1219" t="s">
        <v>507</v>
      </c>
      <c r="C7" s="1217" t="s">
        <v>877</v>
      </c>
      <c r="D7" s="1217" t="s">
        <v>843</v>
      </c>
      <c r="E7" s="1217" t="s">
        <v>844</v>
      </c>
      <c r="F7" s="1269" t="s">
        <v>878</v>
      </c>
      <c r="G7" s="1217" t="s">
        <v>846</v>
      </c>
      <c r="H7" s="1217" t="s">
        <v>847</v>
      </c>
      <c r="I7" s="1217" t="s">
        <v>848</v>
      </c>
      <c r="J7" s="462"/>
    </row>
    <row r="8" spans="2:30" s="1220" customFormat="1" ht="13.5" customHeight="1">
      <c r="B8" s="1221" t="s">
        <v>849</v>
      </c>
      <c r="C8" s="1222" t="s">
        <v>563</v>
      </c>
      <c r="D8" s="1222" t="s">
        <v>563</v>
      </c>
      <c r="E8" s="1222" t="s">
        <v>563</v>
      </c>
      <c r="F8" s="1222" t="s">
        <v>563</v>
      </c>
      <c r="G8" s="1222" t="s">
        <v>851</v>
      </c>
      <c r="H8" s="1222" t="s">
        <v>851</v>
      </c>
      <c r="I8" s="1222" t="s">
        <v>852</v>
      </c>
      <c r="J8" s="1222" t="s">
        <v>6</v>
      </c>
      <c r="L8" s="1224"/>
      <c r="M8" s="1224"/>
      <c r="N8" s="1224"/>
      <c r="O8" s="1224"/>
      <c r="P8" s="1224"/>
      <c r="Q8" s="1224"/>
      <c r="R8" s="1224"/>
      <c r="S8" s="1224"/>
      <c r="T8" s="1224"/>
      <c r="U8" s="1224"/>
      <c r="V8" s="1224"/>
      <c r="W8" s="1224"/>
      <c r="X8" s="1224"/>
      <c r="Y8" s="1224"/>
      <c r="Z8" s="1224"/>
      <c r="AA8" s="1224"/>
      <c r="AB8" s="1224"/>
      <c r="AC8" s="1224"/>
      <c r="AD8" s="1224"/>
    </row>
    <row r="9" spans="1:30" s="1272" customFormat="1" ht="20.25" customHeight="1">
      <c r="A9" s="1270"/>
      <c r="B9" s="1271" t="s">
        <v>879</v>
      </c>
      <c r="I9" s="1273"/>
      <c r="J9" s="1274" t="s">
        <v>880</v>
      </c>
      <c r="K9" s="1275"/>
      <c r="L9" s="1276"/>
      <c r="M9" s="1276"/>
      <c r="N9" s="1276"/>
      <c r="O9" s="1276"/>
      <c r="P9" s="1276"/>
      <c r="Q9" s="1276"/>
      <c r="R9" s="1276"/>
      <c r="S9" s="1276"/>
      <c r="T9" s="1276"/>
      <c r="U9" s="1276"/>
      <c r="V9" s="1276"/>
      <c r="W9" s="1276"/>
      <c r="X9" s="1276"/>
      <c r="Y9" s="1276"/>
      <c r="Z9" s="1276"/>
      <c r="AA9" s="1276"/>
      <c r="AB9" s="1276"/>
      <c r="AC9" s="1276"/>
      <c r="AD9" s="1276"/>
    </row>
    <row r="10" spans="1:30" s="1210" customFormat="1" ht="13.5" customHeight="1">
      <c r="A10" s="1277" t="s">
        <v>881</v>
      </c>
      <c r="B10" s="1278">
        <v>2.2</v>
      </c>
      <c r="C10" s="1279" t="s">
        <v>882</v>
      </c>
      <c r="D10" s="1278">
        <v>81.2</v>
      </c>
      <c r="E10" s="1278">
        <v>2.8</v>
      </c>
      <c r="F10" s="1280" t="s">
        <v>883</v>
      </c>
      <c r="G10" s="1278">
        <v>1</v>
      </c>
      <c r="H10" s="1278">
        <v>6.1</v>
      </c>
      <c r="I10" s="1278">
        <v>0.8</v>
      </c>
      <c r="J10" s="1281">
        <v>99.8</v>
      </c>
      <c r="K10" s="1282" t="s">
        <v>884</v>
      </c>
      <c r="L10" s="1283"/>
      <c r="M10" s="1283"/>
      <c r="N10" s="1283"/>
      <c r="O10" s="1283"/>
      <c r="P10" s="1283"/>
      <c r="Q10" s="1283"/>
      <c r="R10" s="1283"/>
      <c r="S10" s="1283"/>
      <c r="T10" s="1283"/>
      <c r="U10" s="1283"/>
      <c r="V10" s="1283"/>
      <c r="W10" s="1283"/>
      <c r="X10" s="1283"/>
      <c r="Y10" s="1283"/>
      <c r="Z10" s="1283"/>
      <c r="AA10" s="1283"/>
      <c r="AB10" s="1283"/>
      <c r="AC10" s="1283"/>
      <c r="AD10" s="1283"/>
    </row>
    <row r="11" spans="1:30" s="1210" customFormat="1" ht="13.5" customHeight="1">
      <c r="A11" s="1284" t="s">
        <v>885</v>
      </c>
      <c r="B11" s="1285">
        <v>8.2</v>
      </c>
      <c r="C11" s="1285">
        <v>18.27</v>
      </c>
      <c r="D11" s="1285">
        <v>18.2</v>
      </c>
      <c r="E11" s="1285">
        <v>6.2</v>
      </c>
      <c r="F11" s="1285">
        <v>16.24</v>
      </c>
      <c r="G11" s="1285">
        <v>3.16</v>
      </c>
      <c r="H11" s="1285">
        <v>24.8</v>
      </c>
      <c r="I11" s="1285">
        <v>6</v>
      </c>
      <c r="J11" s="1286">
        <v>100</v>
      </c>
      <c r="K11" s="1287" t="s">
        <v>886</v>
      </c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</row>
    <row r="12" spans="1:30" s="1210" customFormat="1" ht="13.5" customHeight="1">
      <c r="A12" s="1284" t="s">
        <v>887</v>
      </c>
      <c r="B12" s="1285">
        <v>12.3</v>
      </c>
      <c r="C12" s="1285">
        <v>20</v>
      </c>
      <c r="D12" s="1285">
        <v>11</v>
      </c>
      <c r="E12" s="1285">
        <v>3.7</v>
      </c>
      <c r="F12" s="1285">
        <v>14.6</v>
      </c>
      <c r="G12" s="1285">
        <v>8.7</v>
      </c>
      <c r="H12" s="1285">
        <v>20.1</v>
      </c>
      <c r="I12" s="1285">
        <v>9.1</v>
      </c>
      <c r="J12" s="1286">
        <v>99.5</v>
      </c>
      <c r="K12" s="1287" t="s">
        <v>888</v>
      </c>
      <c r="L12" s="1283"/>
      <c r="M12" s="1283"/>
      <c r="N12" s="1283"/>
      <c r="O12" s="1283"/>
      <c r="P12" s="1283"/>
      <c r="Q12" s="1283"/>
      <c r="R12" s="1283"/>
      <c r="S12" s="1283"/>
      <c r="T12" s="1283"/>
      <c r="U12" s="1283"/>
      <c r="V12" s="1283"/>
      <c r="W12" s="1283"/>
      <c r="X12" s="1283"/>
      <c r="Y12" s="1283"/>
      <c r="Z12" s="1283"/>
      <c r="AA12" s="1283"/>
      <c r="AB12" s="1283"/>
      <c r="AC12" s="1283"/>
      <c r="AD12" s="1283"/>
    </row>
    <row r="13" spans="1:30" s="1210" customFormat="1" ht="13.5" customHeight="1">
      <c r="A13" s="1288" t="s">
        <v>889</v>
      </c>
      <c r="B13" s="1285">
        <v>10</v>
      </c>
      <c r="C13" s="1285">
        <v>14</v>
      </c>
      <c r="D13" s="1285">
        <v>34.8</v>
      </c>
      <c r="E13" s="1285">
        <v>5.8</v>
      </c>
      <c r="F13" s="1285">
        <v>14</v>
      </c>
      <c r="G13" s="1285">
        <v>3.5</v>
      </c>
      <c r="H13" s="1285">
        <v>15.3</v>
      </c>
      <c r="I13" s="1285">
        <v>1.5</v>
      </c>
      <c r="J13" s="1286">
        <v>100</v>
      </c>
      <c r="K13" s="1287" t="s">
        <v>890</v>
      </c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</row>
    <row r="14" spans="1:11" s="1290" customFormat="1" ht="13.5" customHeight="1">
      <c r="A14" s="1288" t="s">
        <v>891</v>
      </c>
      <c r="B14" s="1285">
        <v>6.6</v>
      </c>
      <c r="C14" s="1285">
        <v>30</v>
      </c>
      <c r="D14" s="1285">
        <v>24.7</v>
      </c>
      <c r="E14" s="1285">
        <v>7</v>
      </c>
      <c r="F14" s="1285">
        <v>9.6</v>
      </c>
      <c r="G14" s="1285">
        <v>0.4</v>
      </c>
      <c r="H14" s="1285">
        <v>19</v>
      </c>
      <c r="I14" s="1285">
        <v>1.6</v>
      </c>
      <c r="J14" s="1286">
        <v>100</v>
      </c>
      <c r="K14" s="1289" t="s">
        <v>892</v>
      </c>
    </row>
    <row r="15" spans="1:13" s="1283" customFormat="1" ht="13.5" customHeight="1">
      <c r="A15" s="1288" t="s">
        <v>893</v>
      </c>
      <c r="B15" s="1285">
        <v>7.4</v>
      </c>
      <c r="C15" s="1285">
        <v>4.5</v>
      </c>
      <c r="D15" s="1285">
        <v>0</v>
      </c>
      <c r="E15" s="1285">
        <v>1</v>
      </c>
      <c r="F15" s="1285">
        <v>49</v>
      </c>
      <c r="G15" s="1285">
        <v>2.2</v>
      </c>
      <c r="H15" s="1285">
        <v>20.6</v>
      </c>
      <c r="I15" s="1285">
        <v>14.9</v>
      </c>
      <c r="J15" s="1286">
        <v>99.6</v>
      </c>
      <c r="K15" s="1291" t="s">
        <v>894</v>
      </c>
      <c r="M15" s="1290"/>
    </row>
    <row r="16" spans="1:13" s="1210" customFormat="1" ht="13.5" customHeight="1">
      <c r="A16" s="1288" t="s">
        <v>895</v>
      </c>
      <c r="B16" s="1292">
        <v>7.2</v>
      </c>
      <c r="C16" s="1292">
        <v>1.3</v>
      </c>
      <c r="D16" s="1292">
        <v>35.1</v>
      </c>
      <c r="E16" s="1292">
        <v>5.4</v>
      </c>
      <c r="F16" s="1292">
        <v>15.5</v>
      </c>
      <c r="G16" s="1292">
        <v>1</v>
      </c>
      <c r="H16" s="1292">
        <v>22.2</v>
      </c>
      <c r="I16" s="1292">
        <v>13.1</v>
      </c>
      <c r="J16" s="1286">
        <v>100</v>
      </c>
      <c r="K16" s="1293" t="s">
        <v>896</v>
      </c>
      <c r="M16" s="1290"/>
    </row>
    <row r="17" spans="1:13" s="1210" customFormat="1" ht="13.5" customHeight="1">
      <c r="A17" s="1288" t="s">
        <v>897</v>
      </c>
      <c r="B17" s="1292">
        <v>2</v>
      </c>
      <c r="C17" s="1292">
        <v>29</v>
      </c>
      <c r="D17" s="1292">
        <v>9.2</v>
      </c>
      <c r="E17" s="1294" t="s">
        <v>44</v>
      </c>
      <c r="F17" s="1292">
        <v>22.1</v>
      </c>
      <c r="G17" s="1292">
        <v>0.4</v>
      </c>
      <c r="H17" s="1292">
        <v>19.5</v>
      </c>
      <c r="I17" s="1294" t="s">
        <v>44</v>
      </c>
      <c r="J17" s="1286">
        <v>100</v>
      </c>
      <c r="K17" s="1293" t="s">
        <v>898</v>
      </c>
      <c r="M17" s="1290"/>
    </row>
    <row r="18" spans="1:13" s="1210" customFormat="1" ht="13.5" customHeight="1">
      <c r="A18" s="1288" t="s">
        <v>899</v>
      </c>
      <c r="B18" s="1292">
        <v>7.82</v>
      </c>
      <c r="C18" s="1292">
        <v>6.02</v>
      </c>
      <c r="D18" s="1292">
        <v>18.13</v>
      </c>
      <c r="E18" s="1292">
        <v>4.19</v>
      </c>
      <c r="F18" s="1292">
        <v>8.27</v>
      </c>
      <c r="G18" s="1292">
        <v>4.05</v>
      </c>
      <c r="H18" s="1292">
        <v>48.23</v>
      </c>
      <c r="I18" s="1292">
        <v>4</v>
      </c>
      <c r="J18" s="1286">
        <v>100</v>
      </c>
      <c r="K18" s="1293" t="s">
        <v>900</v>
      </c>
      <c r="M18" s="1290"/>
    </row>
    <row r="19" spans="1:13" s="1210" customFormat="1" ht="13.5" customHeight="1">
      <c r="A19" s="1288" t="s">
        <v>901</v>
      </c>
      <c r="B19" s="1292">
        <v>4</v>
      </c>
      <c r="C19" s="1292">
        <v>39.2</v>
      </c>
      <c r="D19" s="1292">
        <v>11.9</v>
      </c>
      <c r="E19" s="1292">
        <v>3.3</v>
      </c>
      <c r="F19" s="1292">
        <v>18.7</v>
      </c>
      <c r="G19" s="1292">
        <v>0.8</v>
      </c>
      <c r="H19" s="1292">
        <v>20.8</v>
      </c>
      <c r="I19" s="1292">
        <v>0.7</v>
      </c>
      <c r="J19" s="1286">
        <v>100</v>
      </c>
      <c r="K19" s="1293" t="s">
        <v>902</v>
      </c>
      <c r="M19" s="1290"/>
    </row>
    <row r="20" spans="1:13" s="1210" customFormat="1" ht="13.5" customHeight="1">
      <c r="A20" s="1288" t="s">
        <v>903</v>
      </c>
      <c r="B20" s="1292">
        <v>3.8</v>
      </c>
      <c r="C20" s="1292">
        <v>1</v>
      </c>
      <c r="D20" s="1292">
        <v>6.6</v>
      </c>
      <c r="E20" s="1292">
        <v>4.9</v>
      </c>
      <c r="F20" s="1292">
        <v>29.4</v>
      </c>
      <c r="G20" s="1292">
        <v>1.9</v>
      </c>
      <c r="H20" s="1292">
        <v>47.9</v>
      </c>
      <c r="I20" s="1292">
        <v>4.1</v>
      </c>
      <c r="J20" s="1286">
        <v>99.6</v>
      </c>
      <c r="K20" s="1293" t="s">
        <v>904</v>
      </c>
      <c r="M20" s="1290"/>
    </row>
    <row r="21" spans="1:13" s="1210" customFormat="1" ht="13.5" customHeight="1">
      <c r="A21" s="1288" t="s">
        <v>905</v>
      </c>
      <c r="B21" s="1292">
        <v>4.1</v>
      </c>
      <c r="C21" s="1292">
        <v>4.8</v>
      </c>
      <c r="D21" s="1292">
        <v>0</v>
      </c>
      <c r="E21" s="1292">
        <v>40.3</v>
      </c>
      <c r="F21" s="1292">
        <v>10</v>
      </c>
      <c r="G21" s="1292">
        <v>1.9</v>
      </c>
      <c r="H21" s="1292">
        <v>30.7</v>
      </c>
      <c r="I21" s="1292">
        <v>7.7</v>
      </c>
      <c r="J21" s="1286">
        <v>99.5</v>
      </c>
      <c r="K21" s="1293" t="s">
        <v>906</v>
      </c>
      <c r="M21" s="1290"/>
    </row>
    <row r="22" spans="1:13" s="1210" customFormat="1" ht="13.5" customHeight="1">
      <c r="A22" s="1288" t="s">
        <v>907</v>
      </c>
      <c r="B22" s="1292">
        <v>2.1</v>
      </c>
      <c r="C22" s="1292">
        <v>7.3</v>
      </c>
      <c r="D22" s="1292">
        <v>4.8</v>
      </c>
      <c r="E22" s="1292">
        <v>5.7</v>
      </c>
      <c r="F22" s="1292">
        <v>9.4</v>
      </c>
      <c r="G22" s="1292">
        <v>0.5</v>
      </c>
      <c r="H22" s="1292">
        <v>66.8</v>
      </c>
      <c r="I22" s="1292">
        <v>3</v>
      </c>
      <c r="J22" s="1286">
        <v>99.6</v>
      </c>
      <c r="K22" s="1293" t="s">
        <v>908</v>
      </c>
      <c r="M22" s="1290"/>
    </row>
    <row r="23" spans="1:13" s="1210" customFormat="1" ht="13.5" customHeight="1">
      <c r="A23" s="1288" t="s">
        <v>909</v>
      </c>
      <c r="B23" s="1292">
        <v>2.6</v>
      </c>
      <c r="C23" s="1292">
        <v>27</v>
      </c>
      <c r="D23" s="1292">
        <v>9.6</v>
      </c>
      <c r="E23" s="1292">
        <v>4</v>
      </c>
      <c r="F23" s="1292">
        <v>13</v>
      </c>
      <c r="G23" s="1292">
        <v>0.7</v>
      </c>
      <c r="H23" s="1292">
        <v>39.3</v>
      </c>
      <c r="I23" s="1292">
        <v>2.6</v>
      </c>
      <c r="J23" s="1286">
        <v>100</v>
      </c>
      <c r="K23" s="1293" t="s">
        <v>910</v>
      </c>
      <c r="M23" s="1290"/>
    </row>
    <row r="24" spans="1:13" s="1210" customFormat="1" ht="13.5" customHeight="1">
      <c r="A24" s="1288" t="s">
        <v>911</v>
      </c>
      <c r="B24" s="1292">
        <v>5.6</v>
      </c>
      <c r="C24" s="1292">
        <v>63</v>
      </c>
      <c r="D24" s="1292">
        <v>10.8</v>
      </c>
      <c r="E24" s="1292">
        <v>1.4</v>
      </c>
      <c r="F24" s="1292">
        <v>8.3</v>
      </c>
      <c r="G24" s="1292">
        <v>2.5</v>
      </c>
      <c r="H24" s="1292">
        <v>5.9</v>
      </c>
      <c r="I24" s="1292">
        <v>2</v>
      </c>
      <c r="J24" s="1286">
        <v>99.5</v>
      </c>
      <c r="K24" s="1293" t="s">
        <v>912</v>
      </c>
      <c r="M24" s="1290"/>
    </row>
    <row r="25" spans="1:13" s="1210" customFormat="1" ht="13.5" customHeight="1">
      <c r="A25" s="1288" t="s">
        <v>913</v>
      </c>
      <c r="B25" s="1292">
        <v>12</v>
      </c>
      <c r="C25" s="1292">
        <v>1.6</v>
      </c>
      <c r="D25" s="1292">
        <v>36.5</v>
      </c>
      <c r="E25" s="1292">
        <v>4.9</v>
      </c>
      <c r="F25" s="1292">
        <v>12.1</v>
      </c>
      <c r="G25" s="1292">
        <v>4.4</v>
      </c>
      <c r="H25" s="1292">
        <v>20.1</v>
      </c>
      <c r="I25" s="1292">
        <v>8</v>
      </c>
      <c r="J25" s="1286">
        <v>100</v>
      </c>
      <c r="K25" s="1293" t="s">
        <v>914</v>
      </c>
      <c r="M25" s="1290"/>
    </row>
    <row r="26" spans="1:13" s="1210" customFormat="1" ht="13.5" customHeight="1">
      <c r="A26" s="1288" t="s">
        <v>915</v>
      </c>
      <c r="B26" s="1292">
        <v>6.3</v>
      </c>
      <c r="C26" s="1292">
        <v>16.1</v>
      </c>
      <c r="D26" s="1292">
        <v>27.4</v>
      </c>
      <c r="E26" s="1292">
        <v>10.6</v>
      </c>
      <c r="F26" s="1292">
        <v>13.7</v>
      </c>
      <c r="G26" s="1292">
        <v>3.2</v>
      </c>
      <c r="H26" s="1292">
        <v>19.8</v>
      </c>
      <c r="I26" s="1292">
        <v>2.9</v>
      </c>
      <c r="J26" s="1286">
        <v>100</v>
      </c>
      <c r="K26" s="1293" t="s">
        <v>916</v>
      </c>
      <c r="M26" s="1290"/>
    </row>
    <row r="27" spans="1:13" s="1210" customFormat="1" ht="13.5" customHeight="1">
      <c r="A27" s="1288" t="s">
        <v>917</v>
      </c>
      <c r="B27" s="1292">
        <v>34.6</v>
      </c>
      <c r="C27" s="1292">
        <v>14.1</v>
      </c>
      <c r="D27" s="1292">
        <v>1.1</v>
      </c>
      <c r="E27" s="1292">
        <v>4.2</v>
      </c>
      <c r="F27" s="1292">
        <v>1.8</v>
      </c>
      <c r="G27" s="1292">
        <v>18.5</v>
      </c>
      <c r="H27" s="1292">
        <v>19.2</v>
      </c>
      <c r="I27" s="1292">
        <v>6.4</v>
      </c>
      <c r="J27" s="1286">
        <v>99.9</v>
      </c>
      <c r="K27" s="1293" t="s">
        <v>918</v>
      </c>
      <c r="M27" s="1290"/>
    </row>
    <row r="28" spans="1:13" s="1210" customFormat="1" ht="13.5" customHeight="1">
      <c r="A28" s="1288" t="s">
        <v>919</v>
      </c>
      <c r="B28" s="1292">
        <v>10.1</v>
      </c>
      <c r="C28" s="1292">
        <v>6.1</v>
      </c>
      <c r="D28" s="1292">
        <v>16.9</v>
      </c>
      <c r="E28" s="1292">
        <v>7.7</v>
      </c>
      <c r="F28" s="1292">
        <v>26.6</v>
      </c>
      <c r="G28" s="1292">
        <v>7.6</v>
      </c>
      <c r="H28" s="1292">
        <v>21.4</v>
      </c>
      <c r="I28" s="1292">
        <v>3</v>
      </c>
      <c r="J28" s="1286">
        <v>100</v>
      </c>
      <c r="K28" s="1293" t="s">
        <v>920</v>
      </c>
      <c r="M28" s="1290"/>
    </row>
    <row r="29" spans="1:13" s="1210" customFormat="1" ht="13.5" customHeight="1">
      <c r="A29" s="1288" t="s">
        <v>921</v>
      </c>
      <c r="B29" s="1292">
        <v>17</v>
      </c>
      <c r="C29" s="1292">
        <v>1</v>
      </c>
      <c r="D29" s="1292">
        <v>20.3</v>
      </c>
      <c r="E29" s="1292">
        <v>11.3</v>
      </c>
      <c r="F29" s="1292">
        <v>9.4</v>
      </c>
      <c r="G29" s="1292">
        <v>0.5</v>
      </c>
      <c r="H29" s="1292">
        <v>8</v>
      </c>
      <c r="I29" s="1292">
        <v>33.1</v>
      </c>
      <c r="J29" s="1286">
        <v>100</v>
      </c>
      <c r="K29" s="1293" t="s">
        <v>922</v>
      </c>
      <c r="M29" s="1290"/>
    </row>
    <row r="30" spans="1:13" s="1210" customFormat="1" ht="13.5" customHeight="1">
      <c r="A30" s="1288" t="s">
        <v>923</v>
      </c>
      <c r="B30" s="1292">
        <v>9</v>
      </c>
      <c r="C30" s="1295" t="s">
        <v>882</v>
      </c>
      <c r="D30" s="1292">
        <v>3.5</v>
      </c>
      <c r="E30" s="1292">
        <v>2.6</v>
      </c>
      <c r="F30" s="1292">
        <v>12</v>
      </c>
      <c r="G30" s="1292">
        <v>5.7</v>
      </c>
      <c r="H30" s="1292">
        <v>46.5</v>
      </c>
      <c r="I30" s="1295" t="s">
        <v>882</v>
      </c>
      <c r="J30" s="1286">
        <v>100</v>
      </c>
      <c r="K30" s="1293" t="s">
        <v>924</v>
      </c>
      <c r="M30" s="1290"/>
    </row>
    <row r="31" spans="1:13" s="1210" customFormat="1" ht="13.5" customHeight="1">
      <c r="A31" s="1288" t="s">
        <v>925</v>
      </c>
      <c r="B31" s="1292">
        <v>10.7</v>
      </c>
      <c r="C31" s="1292">
        <v>27.2</v>
      </c>
      <c r="D31" s="1292">
        <v>11.9</v>
      </c>
      <c r="E31" s="1292">
        <v>5.8</v>
      </c>
      <c r="F31" s="1292">
        <v>14.4</v>
      </c>
      <c r="G31" s="1292">
        <v>2</v>
      </c>
      <c r="H31" s="1292">
        <v>24.2</v>
      </c>
      <c r="I31" s="1292">
        <v>3.7</v>
      </c>
      <c r="J31" s="1286">
        <v>99.9</v>
      </c>
      <c r="K31" s="1293" t="s">
        <v>926</v>
      </c>
      <c r="M31" s="1290"/>
    </row>
    <row r="32" spans="1:13" s="1210" customFormat="1" ht="13.5" customHeight="1">
      <c r="A32" s="1288" t="s">
        <v>927</v>
      </c>
      <c r="B32" s="1292">
        <v>7.1</v>
      </c>
      <c r="C32" s="1292">
        <v>24.5</v>
      </c>
      <c r="D32" s="1292">
        <v>7.2</v>
      </c>
      <c r="E32" s="1292">
        <v>10.7</v>
      </c>
      <c r="F32" s="1292">
        <v>24.4</v>
      </c>
      <c r="G32" s="1292">
        <v>4.5</v>
      </c>
      <c r="H32" s="1292">
        <v>19.3</v>
      </c>
      <c r="I32" s="1292">
        <v>2.3</v>
      </c>
      <c r="J32" s="1286">
        <v>100</v>
      </c>
      <c r="K32" s="1293" t="s">
        <v>928</v>
      </c>
      <c r="M32" s="1290"/>
    </row>
    <row r="33" spans="1:13" s="1210" customFormat="1" ht="13.5" customHeight="1">
      <c r="A33" s="1288" t="s">
        <v>929</v>
      </c>
      <c r="B33" s="1292">
        <v>19</v>
      </c>
      <c r="C33" s="1292">
        <v>5.6</v>
      </c>
      <c r="D33" s="1292">
        <v>18.3</v>
      </c>
      <c r="E33" s="1292">
        <v>10.9</v>
      </c>
      <c r="F33" s="1292">
        <v>22.3</v>
      </c>
      <c r="G33" s="1292">
        <v>0.8</v>
      </c>
      <c r="H33" s="1292">
        <v>20.1</v>
      </c>
      <c r="I33" s="1292">
        <v>2.5</v>
      </c>
      <c r="J33" s="1286">
        <v>99.5</v>
      </c>
      <c r="K33" s="1293" t="s">
        <v>930</v>
      </c>
      <c r="M33" s="1290"/>
    </row>
    <row r="34" spans="1:13" s="1210" customFormat="1" ht="13.5" customHeight="1">
      <c r="A34" s="1288" t="s">
        <v>931</v>
      </c>
      <c r="B34" s="1292">
        <v>7.1</v>
      </c>
      <c r="C34" s="1292">
        <v>1.2</v>
      </c>
      <c r="D34" s="1292">
        <v>59.1</v>
      </c>
      <c r="E34" s="1292">
        <v>0</v>
      </c>
      <c r="F34" s="1292">
        <v>18.1</v>
      </c>
      <c r="G34" s="1292">
        <v>1.7</v>
      </c>
      <c r="H34" s="1292">
        <v>10.3</v>
      </c>
      <c r="I34" s="1292">
        <v>2.5</v>
      </c>
      <c r="J34" s="1286">
        <v>100</v>
      </c>
      <c r="K34" s="1293" t="s">
        <v>932</v>
      </c>
      <c r="M34" s="1290"/>
    </row>
    <row r="35" spans="1:13" s="1210" customFormat="1" ht="13.5" customHeight="1">
      <c r="A35" s="1288" t="s">
        <v>933</v>
      </c>
      <c r="B35" s="1292">
        <v>9.3</v>
      </c>
      <c r="C35" s="1292">
        <v>52.2</v>
      </c>
      <c r="D35" s="1292">
        <v>3</v>
      </c>
      <c r="E35" s="1292">
        <v>3.5</v>
      </c>
      <c r="F35" s="1292">
        <v>14.8</v>
      </c>
      <c r="G35" s="1292">
        <v>4.3</v>
      </c>
      <c r="H35" s="1292">
        <v>12.2</v>
      </c>
      <c r="I35" s="1292">
        <v>0.6</v>
      </c>
      <c r="J35" s="1286">
        <v>99.9</v>
      </c>
      <c r="K35" s="1293" t="s">
        <v>934</v>
      </c>
      <c r="M35" s="1290"/>
    </row>
    <row r="36" spans="1:13" s="1210" customFormat="1" ht="13.5" customHeight="1">
      <c r="A36" s="1288" t="s">
        <v>935</v>
      </c>
      <c r="B36" s="1292">
        <v>4.8</v>
      </c>
      <c r="C36" s="1292">
        <v>30</v>
      </c>
      <c r="D36" s="1292">
        <v>14.6</v>
      </c>
      <c r="E36" s="1292">
        <v>4.3</v>
      </c>
      <c r="F36" s="1292">
        <v>15.3</v>
      </c>
      <c r="G36" s="1292">
        <v>1.6</v>
      </c>
      <c r="H36" s="1292">
        <v>27.4</v>
      </c>
      <c r="I36" s="1292">
        <v>2.1</v>
      </c>
      <c r="J36" s="1286">
        <v>100.1</v>
      </c>
      <c r="K36" s="1293" t="s">
        <v>936</v>
      </c>
      <c r="M36" s="1290"/>
    </row>
    <row r="37" spans="1:13" s="1210" customFormat="1" ht="13.5" customHeight="1">
      <c r="A37" s="1288" t="s">
        <v>937</v>
      </c>
      <c r="B37" s="1292">
        <v>4.2</v>
      </c>
      <c r="C37" s="1292">
        <v>18.3</v>
      </c>
      <c r="D37" s="1292">
        <v>48.7</v>
      </c>
      <c r="E37" s="1292">
        <v>2.9</v>
      </c>
      <c r="F37" s="1292">
        <v>11.2</v>
      </c>
      <c r="G37" s="1292">
        <v>1.6</v>
      </c>
      <c r="H37" s="1292">
        <v>11.3</v>
      </c>
      <c r="I37" s="1292">
        <v>1.7</v>
      </c>
      <c r="J37" s="1286">
        <v>99.9</v>
      </c>
      <c r="K37" s="1293" t="s">
        <v>938</v>
      </c>
      <c r="M37" s="1290"/>
    </row>
    <row r="38" spans="1:13" s="1210" customFormat="1" ht="13.5" customHeight="1">
      <c r="A38" s="1288" t="s">
        <v>939</v>
      </c>
      <c r="B38" s="1292">
        <v>6.1</v>
      </c>
      <c r="C38" s="1292">
        <v>20</v>
      </c>
      <c r="D38" s="1292">
        <v>40.6</v>
      </c>
      <c r="E38" s="1292">
        <v>1.7</v>
      </c>
      <c r="F38" s="1292">
        <v>12.8</v>
      </c>
      <c r="G38" s="1292">
        <v>2.1</v>
      </c>
      <c r="H38" s="1292">
        <v>14</v>
      </c>
      <c r="I38" s="1292">
        <v>1.7</v>
      </c>
      <c r="J38" s="1286">
        <v>100</v>
      </c>
      <c r="K38" s="1293" t="s">
        <v>940</v>
      </c>
      <c r="M38" s="1290"/>
    </row>
    <row r="39" spans="1:13" s="1210" customFormat="1" ht="13.5" customHeight="1">
      <c r="A39" s="1288" t="s">
        <v>941</v>
      </c>
      <c r="B39" s="1292">
        <v>3</v>
      </c>
      <c r="C39" s="1292">
        <v>24.9</v>
      </c>
      <c r="D39" s="1292">
        <v>24.3</v>
      </c>
      <c r="E39" s="1292">
        <v>0</v>
      </c>
      <c r="F39" s="1292">
        <v>22.1</v>
      </c>
      <c r="G39" s="1292">
        <v>2.2</v>
      </c>
      <c r="H39" s="1292">
        <v>22.8</v>
      </c>
      <c r="I39" s="1292">
        <v>0.7</v>
      </c>
      <c r="J39" s="1286">
        <v>100</v>
      </c>
      <c r="K39" s="1293" t="s">
        <v>942</v>
      </c>
      <c r="M39" s="1290"/>
    </row>
    <row r="40" spans="1:13" s="1210" customFormat="1" ht="13.5" customHeight="1">
      <c r="A40" s="1288" t="s">
        <v>943</v>
      </c>
      <c r="B40" s="1292">
        <v>1.4</v>
      </c>
      <c r="C40" s="1295" t="s">
        <v>882</v>
      </c>
      <c r="D40" s="1295" t="s">
        <v>882</v>
      </c>
      <c r="E40" s="1295" t="s">
        <v>882</v>
      </c>
      <c r="F40" s="1295" t="s">
        <v>882</v>
      </c>
      <c r="G40" s="1295" t="s">
        <v>882</v>
      </c>
      <c r="H40" s="1292">
        <v>46.4</v>
      </c>
      <c r="I40" s="1292">
        <v>6.4</v>
      </c>
      <c r="J40" s="1286">
        <v>100</v>
      </c>
      <c r="K40" s="1293" t="s">
        <v>944</v>
      </c>
      <c r="M40" s="1296" t="e">
        <f>UPPER(#REF!)</f>
        <v>#REF!</v>
      </c>
    </row>
    <row r="41" spans="1:16" s="1301" customFormat="1" ht="5.25" customHeight="1" thickBot="1">
      <c r="A41" s="1297"/>
      <c r="B41" s="1298"/>
      <c r="C41" s="1298"/>
      <c r="D41" s="1298"/>
      <c r="E41" s="1298"/>
      <c r="F41" s="1298"/>
      <c r="G41" s="1298"/>
      <c r="H41" s="1298"/>
      <c r="I41" s="1298"/>
      <c r="J41" s="1299"/>
      <c r="K41" s="1300"/>
      <c r="L41" s="1268"/>
      <c r="M41" s="1296"/>
      <c r="N41" s="1268"/>
      <c r="O41" s="1268"/>
      <c r="P41" s="1268"/>
    </row>
    <row r="42" spans="1:11" s="1229" customFormat="1" ht="13.5" customHeight="1" thickTop="1">
      <c r="A42" s="1302" t="s">
        <v>945</v>
      </c>
      <c r="B42" s="1206"/>
      <c r="C42" s="1206"/>
      <c r="D42" s="1206"/>
      <c r="G42" s="829"/>
      <c r="H42" s="1303"/>
      <c r="I42" s="1303"/>
      <c r="J42" s="1303"/>
      <c r="K42" s="1304" t="s">
        <v>946</v>
      </c>
    </row>
    <row r="43" spans="1:11" ht="13.5" customHeight="1">
      <c r="A43" s="1302" t="s">
        <v>947</v>
      </c>
      <c r="H43" s="1305"/>
      <c r="I43" s="1306"/>
      <c r="J43" s="1306"/>
      <c r="K43" s="1307" t="s">
        <v>948</v>
      </c>
    </row>
    <row r="44" spans="1:11" ht="13.5" customHeight="1">
      <c r="A44" s="1308" t="s">
        <v>949</v>
      </c>
      <c r="H44" s="1306"/>
      <c r="I44" s="1306"/>
      <c r="J44" s="1306"/>
      <c r="K44" s="1304" t="s">
        <v>950</v>
      </c>
    </row>
    <row r="45" spans="1:11" ht="13.5" customHeight="1">
      <c r="A45" s="1308" t="s">
        <v>951</v>
      </c>
      <c r="B45" s="1309"/>
      <c r="C45" s="1309"/>
      <c r="D45" s="1309"/>
      <c r="E45" s="1309"/>
      <c r="F45" s="1309"/>
      <c r="G45" s="1309"/>
      <c r="H45" s="1310"/>
      <c r="I45" s="1310"/>
      <c r="J45" s="1311"/>
      <c r="K45" s="1304" t="s">
        <v>952</v>
      </c>
    </row>
    <row r="46" spans="1:11" ht="13.5" customHeight="1">
      <c r="A46" s="1308" t="s">
        <v>861</v>
      </c>
      <c r="H46" s="1306"/>
      <c r="I46" s="1306"/>
      <c r="J46" s="1306"/>
      <c r="K46" s="1304" t="s">
        <v>953</v>
      </c>
    </row>
    <row r="47" ht="13.5" customHeight="1">
      <c r="A47" s="13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1:H61"/>
  <sheetViews>
    <sheetView workbookViewId="0" topLeftCell="A1">
      <selection activeCell="D25" sqref="D25"/>
    </sheetView>
  </sheetViews>
  <sheetFormatPr defaultColWidth="9.140625" defaultRowHeight="12.75"/>
  <sheetData>
    <row r="21" ht="12.75">
      <c r="A21" t="s">
        <v>955</v>
      </c>
    </row>
    <row r="22" ht="12.75">
      <c r="B22" t="s">
        <v>956</v>
      </c>
    </row>
    <row r="23" ht="12.75">
      <c r="G23" t="s">
        <v>957</v>
      </c>
    </row>
    <row r="24" ht="12.75">
      <c r="H24" t="s">
        <v>958</v>
      </c>
    </row>
    <row r="59" ht="12.75">
      <c r="B59" t="s">
        <v>960</v>
      </c>
    </row>
    <row r="60" ht="12.75">
      <c r="B60" t="s">
        <v>961</v>
      </c>
    </row>
    <row r="61" ht="12.75">
      <c r="B61" t="s">
        <v>959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9.8515625" style="13" customWidth="1"/>
    <col min="3" max="3" width="9.57421875" style="13" customWidth="1"/>
    <col min="4" max="4" width="8.28125" style="13" customWidth="1"/>
    <col min="5" max="5" width="8.7109375" style="13" customWidth="1"/>
    <col min="6" max="6" width="9.7109375" style="13" customWidth="1"/>
    <col min="7" max="7" width="9.8515625" style="13" customWidth="1"/>
    <col min="8" max="8" width="10.57421875" style="13" customWidth="1"/>
    <col min="9" max="11" width="11.00390625" style="13" customWidth="1"/>
    <col min="12" max="12" width="33.00390625" style="1" customWidth="1"/>
    <col min="13" max="13" width="9.140625" style="1" customWidth="1"/>
    <col min="14" max="14" width="9.57421875" style="1" customWidth="1"/>
    <col min="15" max="16384" width="9.140625" style="1" customWidth="1"/>
  </cols>
  <sheetData>
    <row r="1" spans="2:14" ht="20.25" customHeight="1">
      <c r="B1" s="81" t="s">
        <v>53</v>
      </c>
      <c r="C1" s="83"/>
      <c r="D1" s="83"/>
      <c r="E1" s="83"/>
      <c r="F1" s="83"/>
      <c r="G1" s="83"/>
      <c r="H1" s="83"/>
      <c r="L1" s="16"/>
      <c r="N1" s="8" t="s">
        <v>16</v>
      </c>
    </row>
    <row r="2" spans="2:14" ht="15" customHeight="1">
      <c r="B2" s="12"/>
      <c r="C2" s="83" t="s">
        <v>54</v>
      </c>
      <c r="D2" s="83"/>
      <c r="E2" s="83"/>
      <c r="F2" s="83"/>
      <c r="G2" s="83"/>
      <c r="H2" s="83"/>
      <c r="L2" s="16"/>
      <c r="N2" s="8" t="s">
        <v>15</v>
      </c>
    </row>
    <row r="3" spans="2:14" ht="22.5" customHeight="1">
      <c r="B3" s="83"/>
      <c r="C3" s="84" t="s">
        <v>18</v>
      </c>
      <c r="D3" s="83"/>
      <c r="E3" s="83"/>
      <c r="F3" s="83"/>
      <c r="G3" s="83"/>
      <c r="H3" s="83"/>
      <c r="N3" s="17" t="s">
        <v>20</v>
      </c>
    </row>
    <row r="4" spans="2:11" ht="13.5" thickBot="1">
      <c r="B4" s="83"/>
      <c r="C4" s="85" t="s">
        <v>19</v>
      </c>
      <c r="D4" s="86"/>
      <c r="E4" s="86"/>
      <c r="F4" s="86"/>
      <c r="G4" s="86"/>
      <c r="H4" s="86"/>
      <c r="I4" s="18" t="s">
        <v>21</v>
      </c>
      <c r="J4" s="14"/>
      <c r="K4" s="14"/>
    </row>
    <row r="5" spans="1:11" s="3" customFormat="1" ht="22.5" customHeight="1" thickTop="1">
      <c r="A5" s="2"/>
      <c r="B5" s="23" t="s">
        <v>46</v>
      </c>
      <c r="C5" s="24"/>
      <c r="D5" s="23" t="s">
        <v>27</v>
      </c>
      <c r="E5" s="24"/>
      <c r="F5" s="23" t="s">
        <v>5</v>
      </c>
      <c r="G5" s="24"/>
      <c r="H5" s="23" t="s">
        <v>9</v>
      </c>
      <c r="I5" s="24"/>
      <c r="J5" s="23" t="s">
        <v>14</v>
      </c>
      <c r="K5" s="24"/>
    </row>
    <row r="6" spans="1:11" s="3" customFormat="1" ht="19.5" customHeight="1">
      <c r="A6" s="2"/>
      <c r="B6" s="1317"/>
      <c r="C6" s="1318"/>
      <c r="D6" s="1317"/>
      <c r="E6" s="1318"/>
      <c r="F6" s="1313"/>
      <c r="G6" s="1314"/>
      <c r="H6" s="1313"/>
      <c r="I6" s="1314"/>
      <c r="J6" s="27" t="s">
        <v>28</v>
      </c>
      <c r="K6" s="29"/>
    </row>
    <row r="7" spans="1:11" s="3" customFormat="1" ht="18.75" customHeight="1">
      <c r="A7" s="2"/>
      <c r="B7" s="25" t="s">
        <v>2</v>
      </c>
      <c r="C7" s="26"/>
      <c r="D7" s="25" t="s">
        <v>4</v>
      </c>
      <c r="E7" s="26"/>
      <c r="F7" s="25" t="s">
        <v>6</v>
      </c>
      <c r="G7" s="26"/>
      <c r="H7" s="25" t="s">
        <v>7</v>
      </c>
      <c r="I7" s="26"/>
      <c r="J7" s="28" t="s">
        <v>51</v>
      </c>
      <c r="K7" s="26"/>
    </row>
    <row r="8" spans="1:12" s="3" customFormat="1" ht="22.5" customHeight="1">
      <c r="A8" s="30"/>
      <c r="B8" s="67" t="s">
        <v>3</v>
      </c>
      <c r="C8" s="29"/>
      <c r="D8" s="67" t="s">
        <v>10</v>
      </c>
      <c r="E8" s="29"/>
      <c r="F8" s="68"/>
      <c r="G8" s="69"/>
      <c r="H8" s="1315"/>
      <c r="I8" s="1316"/>
      <c r="J8" s="62" t="s">
        <v>31</v>
      </c>
      <c r="K8" s="29"/>
      <c r="L8" s="31"/>
    </row>
    <row r="9" spans="1:12" s="75" customFormat="1" ht="17.25" customHeight="1">
      <c r="A9" s="73" t="s">
        <v>12</v>
      </c>
      <c r="B9" s="1319">
        <v>72</v>
      </c>
      <c r="C9" s="1320"/>
      <c r="D9" s="1319">
        <v>73</v>
      </c>
      <c r="E9" s="1320"/>
      <c r="F9" s="1319" t="s">
        <v>0</v>
      </c>
      <c r="G9" s="1320"/>
      <c r="H9" s="1325" t="s">
        <v>1</v>
      </c>
      <c r="I9" s="1326"/>
      <c r="J9" s="1321" t="s">
        <v>43</v>
      </c>
      <c r="K9" s="1323">
        <v>1999</v>
      </c>
      <c r="L9" s="74" t="s">
        <v>13</v>
      </c>
    </row>
    <row r="10" spans="1:12" s="75" customFormat="1" ht="17.25" customHeight="1">
      <c r="A10" s="76"/>
      <c r="B10" s="78" t="s">
        <v>43</v>
      </c>
      <c r="C10" s="70">
        <v>1999</v>
      </c>
      <c r="D10" s="79" t="s">
        <v>43</v>
      </c>
      <c r="E10" s="71">
        <v>1999</v>
      </c>
      <c r="F10" s="79" t="s">
        <v>43</v>
      </c>
      <c r="G10" s="70">
        <v>1999</v>
      </c>
      <c r="H10" s="78" t="s">
        <v>43</v>
      </c>
      <c r="I10" s="72" t="s">
        <v>41</v>
      </c>
      <c r="J10" s="1322"/>
      <c r="K10" s="1324"/>
      <c r="L10" s="77"/>
    </row>
    <row r="11" spans="1:12" s="10" customFormat="1" ht="24.75" customHeight="1">
      <c r="A11" s="43" t="s">
        <v>32</v>
      </c>
      <c r="B11" s="56" t="s">
        <v>44</v>
      </c>
      <c r="C11" s="58" t="s">
        <v>44</v>
      </c>
      <c r="D11" s="56" t="s">
        <v>44</v>
      </c>
      <c r="E11" s="58" t="s">
        <v>44</v>
      </c>
      <c r="F11" s="56">
        <v>44.4</v>
      </c>
      <c r="G11" s="57">
        <v>52.5</v>
      </c>
      <c r="H11" s="54">
        <v>347.3</v>
      </c>
      <c r="I11" s="53">
        <v>338.1</v>
      </c>
      <c r="J11" s="63">
        <v>391.7</v>
      </c>
      <c r="K11" s="53">
        <v>390.6</v>
      </c>
      <c r="L11" s="19" t="s">
        <v>50</v>
      </c>
    </row>
    <row r="12" spans="1:12" s="3" customFormat="1" ht="24.75" customHeight="1">
      <c r="A12" s="6" t="s">
        <v>29</v>
      </c>
      <c r="B12" s="54"/>
      <c r="C12" s="58"/>
      <c r="D12" s="54"/>
      <c r="E12" s="58"/>
      <c r="F12" s="56"/>
      <c r="G12" s="57"/>
      <c r="H12" s="54"/>
      <c r="I12" s="53"/>
      <c r="J12" s="63"/>
      <c r="K12" s="53"/>
      <c r="L12" s="20" t="s">
        <v>40</v>
      </c>
    </row>
    <row r="13" spans="1:12" s="3" customFormat="1" ht="15" customHeight="1">
      <c r="A13" s="6" t="s">
        <v>30</v>
      </c>
      <c r="B13" s="59">
        <v>21.094</v>
      </c>
      <c r="C13" s="45">
        <v>25.376</v>
      </c>
      <c r="D13" s="59">
        <v>10.152</v>
      </c>
      <c r="E13" s="45">
        <v>10.399</v>
      </c>
      <c r="F13" s="50">
        <v>31.246000000000002</v>
      </c>
      <c r="G13" s="45">
        <v>35.775</v>
      </c>
      <c r="H13" s="60">
        <v>83.886</v>
      </c>
      <c r="I13" s="66">
        <v>84.541</v>
      </c>
      <c r="J13" s="64">
        <v>115.132</v>
      </c>
      <c r="K13" s="45">
        <v>120.316</v>
      </c>
      <c r="L13" s="20" t="s">
        <v>49</v>
      </c>
    </row>
    <row r="14" spans="1:12" s="3" customFormat="1" ht="24.75" customHeight="1">
      <c r="A14" s="6" t="s">
        <v>17</v>
      </c>
      <c r="B14" s="54">
        <v>12.436</v>
      </c>
      <c r="C14" s="53">
        <v>14.218</v>
      </c>
      <c r="D14" s="55">
        <v>5.5</v>
      </c>
      <c r="E14" s="53">
        <v>7.58</v>
      </c>
      <c r="F14" s="56">
        <v>17.936</v>
      </c>
      <c r="G14" s="57">
        <v>21.798000000000002</v>
      </c>
      <c r="H14" s="54">
        <v>12.8</v>
      </c>
      <c r="I14" s="53">
        <v>14.511</v>
      </c>
      <c r="J14" s="63">
        <v>30.736</v>
      </c>
      <c r="K14" s="53">
        <v>36.309</v>
      </c>
      <c r="L14" s="20" t="s">
        <v>45</v>
      </c>
    </row>
    <row r="15" spans="1:12" s="3" customFormat="1" ht="15" customHeight="1">
      <c r="A15" s="6"/>
      <c r="B15" s="54"/>
      <c r="C15" s="53"/>
      <c r="D15" s="55"/>
      <c r="E15" s="53"/>
      <c r="F15" s="56"/>
      <c r="G15" s="57"/>
      <c r="H15" s="54"/>
      <c r="I15" s="53"/>
      <c r="J15" s="63"/>
      <c r="K15" s="53"/>
      <c r="L15" s="20" t="s">
        <v>49</v>
      </c>
    </row>
    <row r="16" spans="1:12" s="10" customFormat="1" ht="24.75" customHeight="1">
      <c r="A16" s="9" t="s">
        <v>33</v>
      </c>
      <c r="B16" s="44" t="s">
        <v>44</v>
      </c>
      <c r="C16" s="42" t="s">
        <v>44</v>
      </c>
      <c r="D16" s="44" t="s">
        <v>44</v>
      </c>
      <c r="E16" s="42" t="s">
        <v>44</v>
      </c>
      <c r="F16" s="44">
        <v>16616</v>
      </c>
      <c r="G16" s="52">
        <v>21214</v>
      </c>
      <c r="H16" s="37">
        <v>185547</v>
      </c>
      <c r="I16" s="61">
        <v>201947</v>
      </c>
      <c r="J16" s="65">
        <v>202163</v>
      </c>
      <c r="K16" s="61">
        <v>223161</v>
      </c>
      <c r="L16" s="19" t="s">
        <v>34</v>
      </c>
    </row>
    <row r="17" spans="1:12" s="3" customFormat="1" ht="24.75" customHeight="1">
      <c r="A17" s="6" t="s">
        <v>22</v>
      </c>
      <c r="B17" s="37">
        <v>9230.0898</v>
      </c>
      <c r="C17" s="42">
        <v>12028.8558</v>
      </c>
      <c r="D17" s="37">
        <v>2565.461</v>
      </c>
      <c r="E17" s="42">
        <v>2670.4843</v>
      </c>
      <c r="F17" s="44">
        <v>11795.550799999999</v>
      </c>
      <c r="G17" s="52">
        <v>14699.3401</v>
      </c>
      <c r="H17" s="37">
        <v>67313.24</v>
      </c>
      <c r="I17" s="61">
        <v>71057.3152</v>
      </c>
      <c r="J17" s="65">
        <v>79108.7908</v>
      </c>
      <c r="K17" s="61">
        <v>85756.6553</v>
      </c>
      <c r="L17" s="20" t="s">
        <v>39</v>
      </c>
    </row>
    <row r="18" spans="1:12" s="3" customFormat="1" ht="24.75" customHeight="1">
      <c r="A18" s="7" t="s">
        <v>23</v>
      </c>
      <c r="B18" s="35">
        <v>7115.7443</v>
      </c>
      <c r="C18" s="39">
        <v>9541.5896</v>
      </c>
      <c r="D18" s="35">
        <v>1759.52</v>
      </c>
      <c r="E18" s="38">
        <v>1758.4147</v>
      </c>
      <c r="F18" s="51">
        <v>8875.2643</v>
      </c>
      <c r="G18" s="46">
        <v>11300.004299999999</v>
      </c>
      <c r="H18" s="34">
        <v>37124.9817</v>
      </c>
      <c r="I18" s="11">
        <v>42672.8941</v>
      </c>
      <c r="J18" s="40">
        <v>46000.246</v>
      </c>
      <c r="K18" s="38">
        <v>53972.8984</v>
      </c>
      <c r="L18" s="20" t="s">
        <v>24</v>
      </c>
    </row>
    <row r="19" spans="1:12" s="3" customFormat="1" ht="24.75" customHeight="1">
      <c r="A19" s="6" t="s">
        <v>47</v>
      </c>
      <c r="B19" s="34">
        <v>659.5227</v>
      </c>
      <c r="C19" s="48">
        <v>1066.808</v>
      </c>
      <c r="D19" s="34">
        <v>232.285</v>
      </c>
      <c r="E19" s="11">
        <v>384.6274</v>
      </c>
      <c r="F19" s="51">
        <v>891.8077</v>
      </c>
      <c r="G19" s="46">
        <v>1451.4354</v>
      </c>
      <c r="H19" s="34">
        <v>4495.9805</v>
      </c>
      <c r="I19" s="11">
        <v>7168.9863</v>
      </c>
      <c r="J19" s="40">
        <v>5387.7882</v>
      </c>
      <c r="K19" s="38">
        <v>8620.421699999999</v>
      </c>
      <c r="L19" s="20" t="s">
        <v>25</v>
      </c>
    </row>
    <row r="20" spans="1:12" s="3" customFormat="1" ht="24.75" customHeight="1">
      <c r="A20" s="6" t="s">
        <v>8</v>
      </c>
      <c r="B20" s="34">
        <v>415.0371</v>
      </c>
      <c r="C20" s="49">
        <v>711.4264</v>
      </c>
      <c r="D20" s="34">
        <v>150.6895</v>
      </c>
      <c r="E20" s="11">
        <v>219.7647</v>
      </c>
      <c r="F20" s="51">
        <v>565.7266</v>
      </c>
      <c r="G20" s="46">
        <v>931.1911</v>
      </c>
      <c r="H20" s="34">
        <v>354.242</v>
      </c>
      <c r="I20" s="11">
        <v>448.04</v>
      </c>
      <c r="J20" s="40">
        <v>919.9685999999999</v>
      </c>
      <c r="K20" s="38">
        <v>1379.2311</v>
      </c>
      <c r="L20" s="20" t="s">
        <v>11</v>
      </c>
    </row>
    <row r="21" spans="1:12" s="3" customFormat="1" ht="13.5" customHeight="1">
      <c r="A21" s="7" t="s">
        <v>26</v>
      </c>
      <c r="B21" s="32"/>
      <c r="C21" s="11"/>
      <c r="D21" s="34"/>
      <c r="E21" s="11"/>
      <c r="F21" s="35"/>
      <c r="G21" s="11"/>
      <c r="H21" s="34"/>
      <c r="I21" s="11"/>
      <c r="J21" s="40"/>
      <c r="K21" s="11"/>
      <c r="L21" s="20" t="s">
        <v>35</v>
      </c>
    </row>
    <row r="22" spans="1:12" ht="11.25" customHeight="1" thickBot="1">
      <c r="A22" s="4"/>
      <c r="B22" s="33"/>
      <c r="C22" s="15"/>
      <c r="D22" s="33"/>
      <c r="E22" s="15"/>
      <c r="F22" s="36"/>
      <c r="G22" s="15"/>
      <c r="H22" s="33"/>
      <c r="I22" s="15"/>
      <c r="J22" s="41"/>
      <c r="K22" s="15"/>
      <c r="L22" s="5"/>
    </row>
    <row r="23" spans="1:12" ht="13.5" thickTop="1">
      <c r="A23" s="21" t="s">
        <v>48</v>
      </c>
      <c r="L23" s="1" t="s">
        <v>38</v>
      </c>
    </row>
    <row r="24" spans="1:12" ht="12.75">
      <c r="A24" s="21" t="s">
        <v>36</v>
      </c>
      <c r="L24" s="1" t="s">
        <v>37</v>
      </c>
    </row>
    <row r="25" ht="12.75">
      <c r="C25" s="22"/>
    </row>
    <row r="33" ht="12.75">
      <c r="A33" s="47" t="s">
        <v>42</v>
      </c>
    </row>
  </sheetData>
  <mergeCells count="11">
    <mergeCell ref="J9:J10"/>
    <mergeCell ref="K9:K10"/>
    <mergeCell ref="B9:C9"/>
    <mergeCell ref="H9:I9"/>
    <mergeCell ref="F9:G9"/>
    <mergeCell ref="H6:I6"/>
    <mergeCell ref="H8:I8"/>
    <mergeCell ref="B6:C6"/>
    <mergeCell ref="D9:E9"/>
    <mergeCell ref="F6:G6"/>
    <mergeCell ref="D6:E6"/>
  </mergeCells>
  <printOptions horizontalCentered="1"/>
  <pageMargins left="0.7086614173228347" right="0.7086614173228347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21" customWidth="1"/>
    <col min="2" max="2" width="7.140625" style="21" customWidth="1"/>
    <col min="3" max="3" width="7.57421875" style="21" customWidth="1"/>
    <col min="4" max="4" width="6.7109375" style="21" customWidth="1"/>
    <col min="5" max="5" width="7.421875" style="21" customWidth="1"/>
    <col min="6" max="6" width="7.57421875" style="21" customWidth="1"/>
    <col min="7" max="7" width="7.7109375" style="21" customWidth="1"/>
    <col min="8" max="9" width="7.57421875" style="21" customWidth="1"/>
    <col min="10" max="11" width="7.7109375" style="21" customWidth="1"/>
    <col min="12" max="12" width="35.57421875" style="171" customWidth="1"/>
    <col min="13" max="16384" width="9.140625" style="21" customWidth="1"/>
  </cols>
  <sheetData>
    <row r="1" spans="1:12" ht="15" customHeight="1">
      <c r="A1" s="176" t="s">
        <v>112</v>
      </c>
      <c r="D1" s="88"/>
      <c r="E1" s="88"/>
      <c r="F1" s="88"/>
      <c r="K1" s="87" t="s">
        <v>61</v>
      </c>
      <c r="L1" s="89"/>
    </row>
    <row r="2" spans="1:12" ht="15" customHeight="1">
      <c r="A2" s="178" t="s">
        <v>113</v>
      </c>
      <c r="D2" s="88"/>
      <c r="E2" s="88"/>
      <c r="F2" s="88"/>
      <c r="K2" s="87" t="s">
        <v>62</v>
      </c>
      <c r="L2" s="89" t="s">
        <v>114</v>
      </c>
    </row>
    <row r="3" spans="1:12" s="90" customFormat="1" ht="21.75" customHeight="1" thickBot="1">
      <c r="A3" s="90" t="s">
        <v>64</v>
      </c>
      <c r="D3" s="91"/>
      <c r="E3" s="91"/>
      <c r="F3" s="91"/>
      <c r="H3" s="92"/>
      <c r="K3" s="88" t="s">
        <v>63</v>
      </c>
      <c r="L3" s="93" t="s">
        <v>64</v>
      </c>
    </row>
    <row r="4" spans="1:12" s="88" customFormat="1" ht="19.5" customHeight="1" thickTop="1">
      <c r="A4" s="94"/>
      <c r="B4" s="95" t="s">
        <v>65</v>
      </c>
      <c r="C4" s="96"/>
      <c r="D4" s="95" t="s">
        <v>66</v>
      </c>
      <c r="E4" s="96"/>
      <c r="F4" s="95" t="s">
        <v>67</v>
      </c>
      <c r="G4" s="96"/>
      <c r="H4" s="95" t="s">
        <v>9</v>
      </c>
      <c r="I4" s="96"/>
      <c r="J4" s="97" t="s">
        <v>68</v>
      </c>
      <c r="K4" s="96"/>
      <c r="L4" s="98"/>
    </row>
    <row r="5" spans="1:12" s="88" customFormat="1" ht="12.75" customHeight="1">
      <c r="A5" s="6"/>
      <c r="B5" s="99"/>
      <c r="C5" s="100"/>
      <c r="D5" s="99"/>
      <c r="E5" s="100"/>
      <c r="F5" s="101"/>
      <c r="G5" s="102"/>
      <c r="H5" s="99"/>
      <c r="I5" s="100"/>
      <c r="J5" s="103" t="s">
        <v>28</v>
      </c>
      <c r="K5" s="104"/>
      <c r="L5" s="98"/>
    </row>
    <row r="6" spans="1:12" s="88" customFormat="1" ht="16.5" customHeight="1">
      <c r="A6" s="6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69</v>
      </c>
      <c r="K6" s="106"/>
      <c r="L6" s="98"/>
    </row>
    <row r="7" spans="1:12" s="88" customFormat="1" ht="14.25" customHeight="1">
      <c r="A7" s="108"/>
      <c r="B7" s="109" t="s">
        <v>3</v>
      </c>
      <c r="C7" s="110"/>
      <c r="D7" s="109" t="s">
        <v>10</v>
      </c>
      <c r="E7" s="110"/>
      <c r="F7" s="111"/>
      <c r="G7" s="112"/>
      <c r="H7" s="113"/>
      <c r="I7" s="114"/>
      <c r="J7" s="115" t="s">
        <v>70</v>
      </c>
      <c r="K7" s="110"/>
      <c r="L7" s="116"/>
    </row>
    <row r="8" spans="1:12" s="88" customFormat="1" ht="17.25" customHeight="1">
      <c r="A8" s="117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27" t="s">
        <v>43</v>
      </c>
      <c r="K8" s="1323">
        <v>1999</v>
      </c>
      <c r="L8" s="119" t="s">
        <v>13</v>
      </c>
    </row>
    <row r="9" spans="1:12" s="88" customFormat="1" ht="17.25" customHeight="1">
      <c r="A9" s="120"/>
      <c r="B9" s="70" t="s">
        <v>43</v>
      </c>
      <c r="C9" s="70">
        <v>1999</v>
      </c>
      <c r="D9" s="70" t="s">
        <v>43</v>
      </c>
      <c r="E9" s="70">
        <v>1999</v>
      </c>
      <c r="F9" s="70" t="s">
        <v>43</v>
      </c>
      <c r="G9" s="70">
        <v>1999</v>
      </c>
      <c r="H9" s="70" t="s">
        <v>43</v>
      </c>
      <c r="I9" s="70" t="s">
        <v>41</v>
      </c>
      <c r="J9" s="1328"/>
      <c r="K9" s="1324"/>
      <c r="L9" s="121"/>
    </row>
    <row r="10" spans="1:12" s="88" customFormat="1" ht="25.5" customHeight="1">
      <c r="A10" s="122" t="s">
        <v>71</v>
      </c>
      <c r="B10" s="123">
        <v>9230.0898</v>
      </c>
      <c r="C10" s="124">
        <v>12028.8558</v>
      </c>
      <c r="D10" s="125">
        <v>2565.461</v>
      </c>
      <c r="E10" s="124">
        <v>2670.4843</v>
      </c>
      <c r="F10" s="123">
        <v>11795.550799999999</v>
      </c>
      <c r="G10" s="124">
        <v>14699.3401</v>
      </c>
      <c r="H10" s="123">
        <v>67313.24</v>
      </c>
      <c r="I10" s="124">
        <v>71057.3152</v>
      </c>
      <c r="J10" s="125">
        <v>79108.7908</v>
      </c>
      <c r="K10" s="124">
        <v>85756.6553</v>
      </c>
      <c r="L10" s="126" t="s">
        <v>72</v>
      </c>
    </row>
    <row r="11" spans="1:12" s="88" customFormat="1" ht="15" customHeight="1">
      <c r="A11" s="7" t="s">
        <v>23</v>
      </c>
      <c r="B11" s="127">
        <v>7115.7443</v>
      </c>
      <c r="C11" s="128">
        <v>9541.5896</v>
      </c>
      <c r="D11" s="127">
        <v>1759.52</v>
      </c>
      <c r="E11" s="128">
        <v>1758.4147</v>
      </c>
      <c r="F11" s="127">
        <v>8875.2643</v>
      </c>
      <c r="G11" s="129">
        <v>11300.004299999999</v>
      </c>
      <c r="H11" s="127">
        <v>37124.9817</v>
      </c>
      <c r="I11" s="129">
        <v>42672.8941</v>
      </c>
      <c r="J11" s="128">
        <v>46000.246</v>
      </c>
      <c r="K11" s="129">
        <v>53972.8984</v>
      </c>
      <c r="L11" s="20" t="s">
        <v>73</v>
      </c>
    </row>
    <row r="12" spans="1:12" s="132" customFormat="1" ht="25.5" customHeight="1">
      <c r="A12" s="130" t="s">
        <v>74</v>
      </c>
      <c r="B12" s="123">
        <v>2872.4711</v>
      </c>
      <c r="C12" s="124">
        <v>3980.7435</v>
      </c>
      <c r="D12" s="125">
        <v>1392.7256</v>
      </c>
      <c r="E12" s="124">
        <v>1889.5567</v>
      </c>
      <c r="F12" s="123">
        <v>4265.1967</v>
      </c>
      <c r="G12" s="124">
        <v>5870.3103</v>
      </c>
      <c r="H12" s="123">
        <v>4270.4853</v>
      </c>
      <c r="I12" s="124">
        <v>5361.5968</v>
      </c>
      <c r="J12" s="125">
        <v>8535.682</v>
      </c>
      <c r="K12" s="124">
        <v>11231.9071</v>
      </c>
      <c r="L12" s="131" t="s">
        <v>75</v>
      </c>
    </row>
    <row r="13" spans="1:12" s="88" customFormat="1" ht="15" customHeight="1">
      <c r="A13" s="7" t="s">
        <v>76</v>
      </c>
      <c r="B13" s="127">
        <v>1921.4452</v>
      </c>
      <c r="C13" s="128">
        <v>2827.8601</v>
      </c>
      <c r="D13" s="127">
        <v>784.078</v>
      </c>
      <c r="E13" s="128">
        <v>1092.8941</v>
      </c>
      <c r="F13" s="133">
        <v>2705.5232</v>
      </c>
      <c r="G13" s="134">
        <v>3920.7542</v>
      </c>
      <c r="H13" s="127">
        <v>2208.7458</v>
      </c>
      <c r="I13" s="129">
        <v>2883.022</v>
      </c>
      <c r="J13" s="135">
        <v>4914.269</v>
      </c>
      <c r="K13" s="134">
        <v>6803.7762</v>
      </c>
      <c r="L13" s="20" t="s">
        <v>77</v>
      </c>
    </row>
    <row r="14" spans="1:12" s="88" customFormat="1" ht="15" customHeight="1">
      <c r="A14" s="7" t="s">
        <v>78</v>
      </c>
      <c r="B14" s="136">
        <v>100.2578</v>
      </c>
      <c r="C14" s="128">
        <v>99.0147</v>
      </c>
      <c r="D14" s="127">
        <v>163.5077</v>
      </c>
      <c r="E14" s="128">
        <v>223.9384</v>
      </c>
      <c r="F14" s="137">
        <v>263.7655</v>
      </c>
      <c r="G14" s="134">
        <v>322.9531</v>
      </c>
      <c r="H14" s="137">
        <v>439.1868</v>
      </c>
      <c r="I14" s="138">
        <v>529.9038</v>
      </c>
      <c r="J14" s="135">
        <v>702.9522999999999</v>
      </c>
      <c r="K14" s="134">
        <v>852.8569</v>
      </c>
      <c r="L14" s="20" t="s">
        <v>79</v>
      </c>
    </row>
    <row r="15" spans="1:12" s="88" customFormat="1" ht="15" customHeight="1">
      <c r="A15" s="7" t="s">
        <v>80</v>
      </c>
      <c r="B15" s="136">
        <v>134.5821</v>
      </c>
      <c r="C15" s="128">
        <v>261.1247</v>
      </c>
      <c r="D15" s="127">
        <v>127.1477</v>
      </c>
      <c r="E15" s="128">
        <v>203.5389</v>
      </c>
      <c r="F15" s="137">
        <v>261.7298</v>
      </c>
      <c r="G15" s="134">
        <v>464.66360000000003</v>
      </c>
      <c r="H15" s="137">
        <v>564.0264</v>
      </c>
      <c r="I15" s="138">
        <v>795.427</v>
      </c>
      <c r="J15" s="135">
        <v>825.7562</v>
      </c>
      <c r="K15" s="134">
        <v>1260.0906</v>
      </c>
      <c r="L15" s="20" t="s">
        <v>81</v>
      </c>
    </row>
    <row r="16" spans="1:12" s="88" customFormat="1" ht="15" customHeight="1">
      <c r="A16" s="7" t="s">
        <v>82</v>
      </c>
      <c r="B16" s="136" t="s">
        <v>83</v>
      </c>
      <c r="C16" s="139"/>
      <c r="D16" s="140"/>
      <c r="E16" s="139"/>
      <c r="F16" s="137"/>
      <c r="G16" s="134"/>
      <c r="H16" s="137"/>
      <c r="I16" s="138"/>
      <c r="J16" s="141"/>
      <c r="K16" s="142"/>
      <c r="L16" s="20" t="s">
        <v>84</v>
      </c>
    </row>
    <row r="17" spans="1:12" s="88" customFormat="1" ht="15" customHeight="1">
      <c r="A17" s="7" t="s">
        <v>85</v>
      </c>
      <c r="B17" s="136"/>
      <c r="C17" s="143"/>
      <c r="D17" s="140"/>
      <c r="E17" s="143"/>
      <c r="F17" s="137"/>
      <c r="G17" s="134"/>
      <c r="H17" s="137"/>
      <c r="I17" s="144"/>
      <c r="J17" s="145"/>
      <c r="K17" s="146"/>
      <c r="L17" s="20" t="s">
        <v>86</v>
      </c>
    </row>
    <row r="18" spans="1:12" s="88" customFormat="1" ht="13.5" customHeight="1">
      <c r="A18" s="7" t="s">
        <v>87</v>
      </c>
      <c r="B18" s="136">
        <v>0.1988</v>
      </c>
      <c r="C18" s="147">
        <v>0.0973</v>
      </c>
      <c r="D18" s="127">
        <v>5.49</v>
      </c>
      <c r="E18" s="148">
        <v>13.4545</v>
      </c>
      <c r="F18" s="137">
        <v>5.6888000000000005</v>
      </c>
      <c r="G18" s="134">
        <v>13.5518</v>
      </c>
      <c r="H18" s="137">
        <v>28.1354</v>
      </c>
      <c r="I18" s="149">
        <v>68.5145</v>
      </c>
      <c r="J18" s="135">
        <v>33.824200000000005</v>
      </c>
      <c r="K18" s="134">
        <v>82.0663</v>
      </c>
      <c r="L18" s="20" t="s">
        <v>88</v>
      </c>
    </row>
    <row r="19" spans="1:12" s="88" customFormat="1" ht="15" customHeight="1">
      <c r="A19" s="7" t="s">
        <v>85</v>
      </c>
      <c r="B19" s="127"/>
      <c r="C19" s="150"/>
      <c r="D19" s="140"/>
      <c r="E19" s="143"/>
      <c r="F19" s="137"/>
      <c r="G19" s="134"/>
      <c r="H19" s="137"/>
      <c r="I19" s="151"/>
      <c r="J19" s="145"/>
      <c r="K19" s="146"/>
      <c r="L19" s="20" t="s">
        <v>89</v>
      </c>
    </row>
    <row r="20" spans="1:12" s="88" customFormat="1" ht="13.5" customHeight="1">
      <c r="A20" s="7" t="s">
        <v>90</v>
      </c>
      <c r="B20" s="152" t="s">
        <v>91</v>
      </c>
      <c r="C20" s="153" t="s">
        <v>91</v>
      </c>
      <c r="D20" s="127">
        <v>2.7143</v>
      </c>
      <c r="E20" s="148">
        <v>6.6745</v>
      </c>
      <c r="F20" s="137">
        <v>2.7143</v>
      </c>
      <c r="G20" s="134">
        <v>6.6745</v>
      </c>
      <c r="H20" s="137">
        <v>0.267</v>
      </c>
      <c r="I20" s="149">
        <v>2.4533</v>
      </c>
      <c r="J20" s="135">
        <v>2.9813</v>
      </c>
      <c r="K20" s="134">
        <v>9.1278</v>
      </c>
      <c r="L20" s="20" t="s">
        <v>92</v>
      </c>
    </row>
    <row r="21" spans="1:12" s="88" customFormat="1" ht="15" customHeight="1">
      <c r="A21" s="7" t="s">
        <v>93</v>
      </c>
      <c r="B21" s="152" t="s">
        <v>91</v>
      </c>
      <c r="C21" s="154" t="s">
        <v>91</v>
      </c>
      <c r="D21" s="128">
        <v>0.8037</v>
      </c>
      <c r="E21" s="129">
        <v>16.1805</v>
      </c>
      <c r="F21" s="137">
        <v>0.8037</v>
      </c>
      <c r="G21" s="134">
        <v>16.1805</v>
      </c>
      <c r="H21" s="137">
        <v>33.4809</v>
      </c>
      <c r="I21" s="149">
        <v>33.4256</v>
      </c>
      <c r="J21" s="135">
        <v>34.2846</v>
      </c>
      <c r="K21" s="134">
        <v>49.6061</v>
      </c>
      <c r="L21" s="20" t="s">
        <v>94</v>
      </c>
    </row>
    <row r="22" spans="1:12" s="88" customFormat="1" ht="15" customHeight="1">
      <c r="A22" s="7" t="s">
        <v>95</v>
      </c>
      <c r="B22" s="127"/>
      <c r="C22" s="155"/>
      <c r="D22" s="156"/>
      <c r="E22" s="156"/>
      <c r="F22" s="137"/>
      <c r="G22" s="157"/>
      <c r="H22" s="137"/>
      <c r="I22" s="158"/>
      <c r="J22" s="133"/>
      <c r="K22" s="157"/>
      <c r="L22" s="20" t="s">
        <v>96</v>
      </c>
    </row>
    <row r="23" spans="1:12" s="88" customFormat="1" ht="13.5" customHeight="1">
      <c r="A23" s="7" t="s">
        <v>97</v>
      </c>
      <c r="B23" s="136">
        <v>123.7667</v>
      </c>
      <c r="C23" s="159">
        <v>250.0599</v>
      </c>
      <c r="D23" s="127">
        <v>93.5624</v>
      </c>
      <c r="E23" s="159">
        <v>113.0484</v>
      </c>
      <c r="F23" s="137">
        <v>217.32909999999998</v>
      </c>
      <c r="G23" s="134">
        <v>363.1083</v>
      </c>
      <c r="H23" s="137">
        <v>351.5693</v>
      </c>
      <c r="I23" s="149">
        <v>507.6835</v>
      </c>
      <c r="J23" s="135">
        <v>568.8984</v>
      </c>
      <c r="K23" s="134">
        <v>870.7918</v>
      </c>
      <c r="L23" s="20" t="s">
        <v>98</v>
      </c>
    </row>
    <row r="24" spans="1:12" s="88" customFormat="1" ht="15" customHeight="1">
      <c r="A24" s="7" t="s">
        <v>99</v>
      </c>
      <c r="B24" s="136">
        <v>10.6166</v>
      </c>
      <c r="C24" s="159">
        <v>10.9674</v>
      </c>
      <c r="D24" s="127">
        <v>24.5831</v>
      </c>
      <c r="E24" s="159">
        <v>54.1811</v>
      </c>
      <c r="F24" s="137">
        <v>35.1997</v>
      </c>
      <c r="G24" s="134">
        <v>65.1485</v>
      </c>
      <c r="H24" s="137">
        <v>150.5738</v>
      </c>
      <c r="I24" s="149">
        <v>183.3503</v>
      </c>
      <c r="J24" s="135">
        <v>185.7735</v>
      </c>
      <c r="K24" s="134">
        <v>248.49880000000002</v>
      </c>
      <c r="L24" s="20" t="s">
        <v>100</v>
      </c>
    </row>
    <row r="25" spans="1:12" s="88" customFormat="1" ht="15" customHeight="1">
      <c r="A25" s="7" t="s">
        <v>101</v>
      </c>
      <c r="B25" s="136"/>
      <c r="C25" s="157"/>
      <c r="D25" s="160"/>
      <c r="E25" s="157"/>
      <c r="F25" s="137"/>
      <c r="G25" s="157"/>
      <c r="H25" s="137"/>
      <c r="I25" s="161"/>
      <c r="J25" s="160"/>
      <c r="K25" s="157"/>
      <c r="L25" s="20" t="s">
        <v>102</v>
      </c>
    </row>
    <row r="26" spans="1:12" s="88" customFormat="1" ht="15" customHeight="1">
      <c r="A26" s="7" t="s">
        <v>103</v>
      </c>
      <c r="B26" s="136">
        <v>716.186</v>
      </c>
      <c r="C26" s="159">
        <v>792.7442</v>
      </c>
      <c r="D26" s="127">
        <v>317.9916</v>
      </c>
      <c r="E26" s="159">
        <v>369.1952</v>
      </c>
      <c r="F26" s="137">
        <v>1034.1776</v>
      </c>
      <c r="G26" s="134">
        <v>1161.9394</v>
      </c>
      <c r="H26" s="137">
        <v>1058.5263</v>
      </c>
      <c r="I26" s="149">
        <v>1153.2438</v>
      </c>
      <c r="J26" s="135">
        <v>2092.7039</v>
      </c>
      <c r="K26" s="134">
        <v>2315.1832</v>
      </c>
      <c r="L26" s="20" t="s">
        <v>104</v>
      </c>
    </row>
    <row r="27" spans="1:12" s="88" customFormat="1" ht="15" customHeight="1">
      <c r="A27" s="162" t="s">
        <v>105</v>
      </c>
      <c r="B27" s="136"/>
      <c r="C27" s="143"/>
      <c r="D27" s="140"/>
      <c r="E27" s="143"/>
      <c r="F27" s="137"/>
      <c r="G27" s="146"/>
      <c r="H27" s="137"/>
      <c r="I27" s="144"/>
      <c r="J27" s="145"/>
      <c r="K27" s="146"/>
      <c r="L27" s="126" t="s">
        <v>106</v>
      </c>
    </row>
    <row r="28" spans="1:12" s="88" customFormat="1" ht="13.5" customHeight="1">
      <c r="A28" s="162" t="s">
        <v>107</v>
      </c>
      <c r="B28" s="136">
        <v>190.5752</v>
      </c>
      <c r="C28" s="124">
        <v>162.9043</v>
      </c>
      <c r="D28" s="125">
        <v>230.8333</v>
      </c>
      <c r="E28" s="124">
        <v>337.2247</v>
      </c>
      <c r="F28" s="137">
        <v>421.4085</v>
      </c>
      <c r="G28" s="124">
        <v>500.129</v>
      </c>
      <c r="H28" s="137">
        <v>712.621</v>
      </c>
      <c r="I28" s="163">
        <v>782.422</v>
      </c>
      <c r="J28" s="125">
        <v>1134.0295</v>
      </c>
      <c r="K28" s="124">
        <v>1282.551</v>
      </c>
      <c r="L28" s="126" t="s">
        <v>108</v>
      </c>
    </row>
    <row r="29" spans="1:12" s="88" customFormat="1" ht="15" customHeight="1">
      <c r="A29" s="122" t="s">
        <v>109</v>
      </c>
      <c r="B29" s="136">
        <v>22.946</v>
      </c>
      <c r="C29" s="124">
        <v>53.3869</v>
      </c>
      <c r="D29" s="123">
        <v>52</v>
      </c>
      <c r="E29" s="124">
        <v>34.8552</v>
      </c>
      <c r="F29" s="137">
        <v>74.946</v>
      </c>
      <c r="G29" s="124">
        <v>88.2421</v>
      </c>
      <c r="H29" s="137">
        <v>55.2207</v>
      </c>
      <c r="I29" s="163">
        <v>126.6523</v>
      </c>
      <c r="J29" s="125">
        <v>130.4667</v>
      </c>
      <c r="K29" s="124">
        <v>214.8944</v>
      </c>
      <c r="L29" s="126" t="s">
        <v>110</v>
      </c>
    </row>
    <row r="30" spans="1:12" ht="6.75" customHeight="1" thickBot="1">
      <c r="A30" s="164"/>
      <c r="B30" s="165"/>
      <c r="C30" s="164"/>
      <c r="D30" s="166"/>
      <c r="E30" s="164"/>
      <c r="F30" s="167"/>
      <c r="G30" s="164"/>
      <c r="H30" s="167"/>
      <c r="I30" s="164"/>
      <c r="J30" s="168"/>
      <c r="K30" s="164"/>
      <c r="L30" s="169"/>
    </row>
    <row r="31" ht="3" customHeight="1" thickTop="1">
      <c r="D31" s="170"/>
    </row>
    <row r="32" ht="8.25" customHeight="1"/>
    <row r="33" ht="12.75">
      <c r="L33" s="172"/>
    </row>
    <row r="34" spans="2:12" ht="12.75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2"/>
    </row>
    <row r="35" spans="2:11" ht="12.75">
      <c r="B35" s="173"/>
      <c r="C35" s="173"/>
      <c r="D35" s="173"/>
      <c r="E35" s="173"/>
      <c r="F35" s="173"/>
      <c r="G35" s="173"/>
      <c r="H35" s="174"/>
      <c r="I35" s="173"/>
      <c r="J35" s="173"/>
      <c r="K35" s="173"/>
    </row>
    <row r="36" spans="2:3" ht="12.75">
      <c r="B36" s="175"/>
      <c r="C36" s="175"/>
    </row>
  </sheetData>
  <mergeCells count="6">
    <mergeCell ref="J8:J9"/>
    <mergeCell ref="K8:K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21" customWidth="1"/>
    <col min="2" max="11" width="8.7109375" style="21" customWidth="1"/>
    <col min="12" max="12" width="37.57421875" style="171" customWidth="1"/>
    <col min="13" max="16384" width="9.140625" style="21" customWidth="1"/>
  </cols>
  <sheetData>
    <row r="1" spans="1:12" s="210" customFormat="1" ht="15" customHeight="1">
      <c r="A1" s="209" t="s">
        <v>137</v>
      </c>
      <c r="D1" s="211"/>
      <c r="E1" s="211"/>
      <c r="F1" s="211"/>
      <c r="J1" s="212"/>
      <c r="K1" s="210" t="s">
        <v>139</v>
      </c>
      <c r="L1" s="213"/>
    </row>
    <row r="2" spans="1:12" s="177" customFormat="1" ht="15" customHeight="1">
      <c r="A2" s="177" t="s">
        <v>138</v>
      </c>
      <c r="D2" s="208"/>
      <c r="E2" s="208"/>
      <c r="F2" s="208"/>
      <c r="J2" s="206"/>
      <c r="L2" s="207"/>
    </row>
    <row r="3" spans="1:10" s="90" customFormat="1" ht="19.5" customHeight="1" thickBot="1">
      <c r="A3" s="93" t="s">
        <v>117</v>
      </c>
      <c r="D3" s="91"/>
      <c r="E3" s="91"/>
      <c r="F3" s="91"/>
      <c r="H3" s="92"/>
      <c r="J3" s="88" t="s">
        <v>116</v>
      </c>
    </row>
    <row r="4" spans="1:12" s="88" customFormat="1" ht="19.5" customHeight="1" thickTop="1">
      <c r="A4" s="94"/>
      <c r="B4" s="95" t="s">
        <v>65</v>
      </c>
      <c r="C4" s="96"/>
      <c r="D4" s="95" t="s">
        <v>66</v>
      </c>
      <c r="E4" s="96"/>
      <c r="F4" s="95" t="s">
        <v>67</v>
      </c>
      <c r="G4" s="96"/>
      <c r="H4" s="95" t="s">
        <v>9</v>
      </c>
      <c r="I4" s="96"/>
      <c r="J4" s="97" t="s">
        <v>68</v>
      </c>
      <c r="K4" s="96"/>
      <c r="L4" s="98"/>
    </row>
    <row r="5" spans="1:12" s="88" customFormat="1" ht="12.75" customHeight="1">
      <c r="A5" s="6"/>
      <c r="B5" s="99"/>
      <c r="C5" s="100"/>
      <c r="D5" s="99"/>
      <c r="E5" s="100"/>
      <c r="F5" s="101"/>
      <c r="G5" s="102"/>
      <c r="H5" s="99"/>
      <c r="I5" s="100"/>
      <c r="J5" s="103" t="s">
        <v>28</v>
      </c>
      <c r="K5" s="104"/>
      <c r="L5" s="98"/>
    </row>
    <row r="6" spans="1:12" s="88" customFormat="1" ht="16.5" customHeight="1">
      <c r="A6" s="6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69</v>
      </c>
      <c r="K6" s="106"/>
      <c r="L6" s="98"/>
    </row>
    <row r="7" spans="1:12" s="88" customFormat="1" ht="14.25" customHeight="1">
      <c r="A7" s="108"/>
      <c r="B7" s="109" t="s">
        <v>3</v>
      </c>
      <c r="C7" s="110"/>
      <c r="D7" s="109" t="s">
        <v>10</v>
      </c>
      <c r="E7" s="110"/>
      <c r="F7" s="111"/>
      <c r="G7" s="112"/>
      <c r="H7" s="113"/>
      <c r="I7" s="114"/>
      <c r="J7" s="115" t="s">
        <v>70</v>
      </c>
      <c r="K7" s="110"/>
      <c r="L7" s="116"/>
    </row>
    <row r="8" spans="1:12" s="88" customFormat="1" ht="19.5" customHeight="1">
      <c r="A8" s="117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33" t="s">
        <v>43</v>
      </c>
      <c r="K8" s="1335">
        <v>1999</v>
      </c>
      <c r="L8" s="119" t="s">
        <v>13</v>
      </c>
    </row>
    <row r="9" spans="1:12" s="88" customFormat="1" ht="17.25" customHeight="1">
      <c r="A9" s="120"/>
      <c r="B9" s="118" t="s">
        <v>43</v>
      </c>
      <c r="C9" s="118">
        <v>1999</v>
      </c>
      <c r="D9" s="118" t="s">
        <v>43</v>
      </c>
      <c r="E9" s="118">
        <v>1999</v>
      </c>
      <c r="F9" s="118" t="s">
        <v>43</v>
      </c>
      <c r="G9" s="118">
        <v>1999</v>
      </c>
      <c r="H9" s="118" t="s">
        <v>43</v>
      </c>
      <c r="I9" s="118" t="s">
        <v>41</v>
      </c>
      <c r="J9" s="1334"/>
      <c r="K9" s="1324"/>
      <c r="L9" s="121"/>
    </row>
    <row r="10" spans="1:12" s="88" customFormat="1" ht="21.75" customHeight="1">
      <c r="A10" s="190" t="s">
        <v>29</v>
      </c>
      <c r="B10" s="191"/>
      <c r="C10" s="192"/>
      <c r="D10" s="191"/>
      <c r="E10" s="9"/>
      <c r="F10" s="191"/>
      <c r="G10" s="9"/>
      <c r="H10" s="191"/>
      <c r="I10" s="192"/>
      <c r="J10" s="132"/>
      <c r="K10" s="9"/>
      <c r="L10" s="126" t="s">
        <v>40</v>
      </c>
    </row>
    <row r="11" spans="1:12" s="88" customFormat="1" ht="12" customHeight="1">
      <c r="A11" s="190" t="s">
        <v>118</v>
      </c>
      <c r="B11" s="193">
        <v>21.094</v>
      </c>
      <c r="C11" s="194">
        <v>25.376</v>
      </c>
      <c r="D11" s="193">
        <v>10.152</v>
      </c>
      <c r="E11" s="194">
        <v>10.399</v>
      </c>
      <c r="F11" s="193">
        <v>31.246000000000002</v>
      </c>
      <c r="G11" s="194">
        <v>35.775</v>
      </c>
      <c r="H11" s="193">
        <v>83.886</v>
      </c>
      <c r="I11" s="194">
        <v>84.541</v>
      </c>
      <c r="J11" s="195">
        <v>115.132</v>
      </c>
      <c r="K11" s="194">
        <v>120.316</v>
      </c>
      <c r="L11" s="126" t="s">
        <v>119</v>
      </c>
    </row>
    <row r="12" spans="1:12" s="88" customFormat="1" ht="15" customHeight="1">
      <c r="A12" s="196" t="s">
        <v>120</v>
      </c>
      <c r="B12" s="193">
        <v>12.436</v>
      </c>
      <c r="C12" s="194">
        <v>14.218</v>
      </c>
      <c r="D12" s="193">
        <v>5.5</v>
      </c>
      <c r="E12" s="194">
        <v>7.58</v>
      </c>
      <c r="F12" s="193">
        <v>17.936</v>
      </c>
      <c r="G12" s="194">
        <v>21.798000000000002</v>
      </c>
      <c r="H12" s="193">
        <v>12.854</v>
      </c>
      <c r="I12" s="194">
        <v>14.511</v>
      </c>
      <c r="J12" s="195">
        <v>30.79</v>
      </c>
      <c r="K12" s="194">
        <v>36.309</v>
      </c>
      <c r="L12" s="126" t="s">
        <v>121</v>
      </c>
    </row>
    <row r="13" spans="1:12" s="88" customFormat="1" ht="15" customHeight="1">
      <c r="A13" s="7" t="s">
        <v>122</v>
      </c>
      <c r="B13" s="197">
        <v>9.669</v>
      </c>
      <c r="C13" s="198">
        <v>12.064</v>
      </c>
      <c r="D13" s="197">
        <v>4.021</v>
      </c>
      <c r="E13" s="198">
        <v>5.577</v>
      </c>
      <c r="F13" s="197">
        <v>13.69</v>
      </c>
      <c r="G13" s="198">
        <v>17.7</v>
      </c>
      <c r="H13" s="197">
        <v>8.883</v>
      </c>
      <c r="I13" s="198">
        <v>9.702</v>
      </c>
      <c r="J13" s="199">
        <v>22.573</v>
      </c>
      <c r="K13" s="198">
        <v>27.402</v>
      </c>
      <c r="L13" s="20" t="s">
        <v>123</v>
      </c>
    </row>
    <row r="14" spans="1:12" s="88" customFormat="1" ht="15" customHeight="1">
      <c r="A14" s="7" t="s">
        <v>124</v>
      </c>
      <c r="B14" s="197">
        <v>1.636</v>
      </c>
      <c r="C14" s="198">
        <v>1.745</v>
      </c>
      <c r="D14" s="197">
        <v>0.829</v>
      </c>
      <c r="E14" s="198">
        <v>0.827</v>
      </c>
      <c r="F14" s="197">
        <v>2.465</v>
      </c>
      <c r="G14" s="198">
        <v>2.5</v>
      </c>
      <c r="H14" s="197">
        <v>3.237</v>
      </c>
      <c r="I14" s="198">
        <v>3.862</v>
      </c>
      <c r="J14" s="199">
        <v>5.702</v>
      </c>
      <c r="K14" s="198">
        <v>6.362</v>
      </c>
      <c r="L14" s="20" t="s">
        <v>125</v>
      </c>
    </row>
    <row r="15" spans="1:12" s="88" customFormat="1" ht="15" customHeight="1">
      <c r="A15" s="7" t="s">
        <v>126</v>
      </c>
      <c r="B15" s="197">
        <v>1.131</v>
      </c>
      <c r="C15" s="198">
        <v>0.41</v>
      </c>
      <c r="D15" s="197">
        <v>0.744</v>
      </c>
      <c r="E15" s="198">
        <v>1.176</v>
      </c>
      <c r="F15" s="197">
        <v>1.875</v>
      </c>
      <c r="G15" s="198">
        <v>1.5859999999999999</v>
      </c>
      <c r="H15" s="197">
        <v>0.734</v>
      </c>
      <c r="I15" s="198">
        <v>0.947</v>
      </c>
      <c r="J15" s="199">
        <v>2.609</v>
      </c>
      <c r="K15" s="198">
        <v>2.533</v>
      </c>
      <c r="L15" s="20" t="s">
        <v>127</v>
      </c>
    </row>
    <row r="16" spans="1:12" s="132" customFormat="1" ht="15" customHeight="1">
      <c r="A16" s="130" t="s">
        <v>128</v>
      </c>
      <c r="B16" s="193">
        <v>11.261</v>
      </c>
      <c r="C16" s="194">
        <v>11.661</v>
      </c>
      <c r="D16" s="193">
        <v>5.192</v>
      </c>
      <c r="E16" s="194">
        <v>6.936</v>
      </c>
      <c r="F16" s="193">
        <v>16.453</v>
      </c>
      <c r="G16" s="194">
        <v>18.597</v>
      </c>
      <c r="H16" s="193">
        <v>11.794</v>
      </c>
      <c r="I16" s="194">
        <v>12.426</v>
      </c>
      <c r="J16" s="195">
        <v>28.247</v>
      </c>
      <c r="K16" s="194">
        <v>31.023000000000003</v>
      </c>
      <c r="L16" s="131" t="s">
        <v>129</v>
      </c>
    </row>
    <row r="17" spans="1:12" s="132" customFormat="1" ht="25.5" customHeight="1">
      <c r="A17" s="130"/>
      <c r="B17" s="123"/>
      <c r="C17" s="124"/>
      <c r="D17" s="123"/>
      <c r="E17" s="124"/>
      <c r="F17" s="123"/>
      <c r="G17" s="124"/>
      <c r="H17" s="123"/>
      <c r="I17" s="124"/>
      <c r="J17" s="125"/>
      <c r="K17" s="124"/>
      <c r="L17" s="131"/>
    </row>
    <row r="18" spans="1:12" s="132" customFormat="1" ht="12.75">
      <c r="A18" s="130" t="s">
        <v>130</v>
      </c>
      <c r="B18" s="123" t="s">
        <v>44</v>
      </c>
      <c r="C18" s="194">
        <v>2.938</v>
      </c>
      <c r="D18" s="123" t="s">
        <v>44</v>
      </c>
      <c r="E18" s="194">
        <v>1.9829999999999999</v>
      </c>
      <c r="F18" s="123" t="s">
        <v>44</v>
      </c>
      <c r="G18" s="194">
        <v>4.921</v>
      </c>
      <c r="H18" s="123" t="s">
        <v>44</v>
      </c>
      <c r="I18" s="194">
        <v>3.55</v>
      </c>
      <c r="J18" s="125" t="s">
        <v>44</v>
      </c>
      <c r="K18" s="194">
        <v>8.471</v>
      </c>
      <c r="L18" s="19" t="s">
        <v>131</v>
      </c>
    </row>
    <row r="19" spans="1:12" s="132" customFormat="1" ht="15" customHeight="1">
      <c r="A19" s="200" t="s">
        <v>132</v>
      </c>
      <c r="B19" s="127" t="s">
        <v>44</v>
      </c>
      <c r="C19" s="201">
        <v>2.395</v>
      </c>
      <c r="D19" s="127" t="s">
        <v>44</v>
      </c>
      <c r="E19" s="201">
        <v>1.546</v>
      </c>
      <c r="F19" s="127" t="s">
        <v>44</v>
      </c>
      <c r="G19" s="202">
        <v>3.941</v>
      </c>
      <c r="H19" s="127" t="s">
        <v>44</v>
      </c>
      <c r="I19" s="203">
        <v>2.217</v>
      </c>
      <c r="J19" s="128" t="s">
        <v>44</v>
      </c>
      <c r="K19" s="202">
        <v>6.1579999999999995</v>
      </c>
      <c r="L19" s="19" t="s">
        <v>133</v>
      </c>
    </row>
    <row r="20" spans="1:12" s="132" customFormat="1" ht="12.75">
      <c r="A20" s="200" t="s">
        <v>134</v>
      </c>
      <c r="B20" s="127" t="s">
        <v>44</v>
      </c>
      <c r="C20" s="201">
        <v>0.341</v>
      </c>
      <c r="D20" s="127" t="s">
        <v>44</v>
      </c>
      <c r="E20" s="201">
        <v>0.136</v>
      </c>
      <c r="F20" s="127" t="s">
        <v>44</v>
      </c>
      <c r="G20" s="202">
        <v>0.47700000000000004</v>
      </c>
      <c r="H20" s="127" t="s">
        <v>44</v>
      </c>
      <c r="I20" s="203">
        <v>0.871</v>
      </c>
      <c r="J20" s="128" t="s">
        <v>44</v>
      </c>
      <c r="K20" s="202">
        <v>1.348</v>
      </c>
      <c r="L20" s="19" t="s">
        <v>125</v>
      </c>
    </row>
    <row r="21" spans="1:12" s="132" customFormat="1" ht="15" customHeight="1">
      <c r="A21" s="200" t="s">
        <v>135</v>
      </c>
      <c r="B21" s="127" t="s">
        <v>44</v>
      </c>
      <c r="C21" s="201">
        <v>0.202</v>
      </c>
      <c r="D21" s="127" t="s">
        <v>44</v>
      </c>
      <c r="E21" s="201">
        <v>0.301</v>
      </c>
      <c r="F21" s="127" t="s">
        <v>44</v>
      </c>
      <c r="G21" s="202">
        <v>0.503</v>
      </c>
      <c r="H21" s="127" t="s">
        <v>44</v>
      </c>
      <c r="I21" s="203">
        <v>0.462</v>
      </c>
      <c r="J21" s="128" t="s">
        <v>44</v>
      </c>
      <c r="K21" s="202">
        <v>0.965</v>
      </c>
      <c r="L21" s="19" t="s">
        <v>136</v>
      </c>
    </row>
    <row r="22" spans="1:12" s="132" customFormat="1" ht="12.75">
      <c r="A22" s="200"/>
      <c r="B22" s="127"/>
      <c r="C22" s="128"/>
      <c r="D22" s="127"/>
      <c r="E22" s="128"/>
      <c r="F22" s="127"/>
      <c r="G22" s="129"/>
      <c r="H22" s="127"/>
      <c r="I22" s="129"/>
      <c r="J22" s="128"/>
      <c r="K22" s="129"/>
      <c r="L22" s="19"/>
    </row>
    <row r="23" spans="1:12" ht="15.75" customHeight="1" thickBot="1">
      <c r="A23" s="164"/>
      <c r="B23" s="166"/>
      <c r="C23" s="164"/>
      <c r="D23" s="165"/>
      <c r="E23" s="164"/>
      <c r="F23" s="167"/>
      <c r="G23" s="164"/>
      <c r="H23" s="167"/>
      <c r="I23" s="164"/>
      <c r="J23" s="168"/>
      <c r="K23" s="164"/>
      <c r="L23" s="169"/>
    </row>
    <row r="24" ht="13.5" thickTop="1"/>
    <row r="26" ht="12.75">
      <c r="L26" s="172"/>
    </row>
    <row r="27" spans="2:12" ht="12.75">
      <c r="B27" s="204"/>
      <c r="L27" s="172"/>
    </row>
    <row r="28" ht="12.75">
      <c r="K28" s="205" t="e">
        <f>#REF!+#REF!</f>
        <v>#REF!</v>
      </c>
    </row>
    <row r="29" spans="2:3" ht="12.75">
      <c r="B29" s="175"/>
      <c r="C29" s="175"/>
    </row>
  </sheetData>
  <mergeCells count="6">
    <mergeCell ref="J8:J9"/>
    <mergeCell ref="K8:K9"/>
    <mergeCell ref="B8:C8"/>
    <mergeCell ref="D8:E8"/>
    <mergeCell ref="F8:G8"/>
    <mergeCell ref="H8:I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216" customWidth="1"/>
    <col min="2" max="2" width="8.7109375" style="216" customWidth="1"/>
    <col min="3" max="3" width="8.8515625" style="216" customWidth="1"/>
    <col min="4" max="4" width="8.7109375" style="216" customWidth="1"/>
    <col min="5" max="5" width="8.28125" style="216" customWidth="1"/>
    <col min="6" max="6" width="8.140625" style="216" customWidth="1"/>
    <col min="7" max="7" width="8.421875" style="216" customWidth="1"/>
    <col min="8" max="8" width="9.7109375" style="216" customWidth="1"/>
    <col min="9" max="9" width="9.421875" style="216" customWidth="1"/>
    <col min="10" max="10" width="9.28125" style="216" customWidth="1"/>
    <col min="11" max="11" width="9.421875" style="216" customWidth="1"/>
    <col min="12" max="12" width="41.8515625" style="273" customWidth="1"/>
    <col min="13" max="16384" width="9.140625" style="216" customWidth="1"/>
  </cols>
  <sheetData>
    <row r="1" spans="1:12" ht="15" customHeight="1">
      <c r="A1" s="82" t="s">
        <v>154</v>
      </c>
      <c r="B1" s="276"/>
      <c r="C1" s="276"/>
      <c r="D1" s="276"/>
      <c r="E1" s="276"/>
      <c r="F1" s="82"/>
      <c r="G1" s="82"/>
      <c r="H1" s="82"/>
      <c r="I1" s="82"/>
      <c r="J1" s="82"/>
      <c r="K1" s="82"/>
      <c r="L1" s="87" t="s">
        <v>141</v>
      </c>
    </row>
    <row r="2" spans="1:12" ht="14.25" customHeight="1">
      <c r="A2" s="82"/>
      <c r="B2" s="82" t="s">
        <v>155</v>
      </c>
      <c r="C2" s="276"/>
      <c r="D2" s="276"/>
      <c r="E2" s="276"/>
      <c r="F2" s="276"/>
      <c r="G2" s="82"/>
      <c r="H2" s="82"/>
      <c r="I2" s="82"/>
      <c r="J2" s="82"/>
      <c r="K2" s="82"/>
      <c r="L2" s="87" t="s">
        <v>142</v>
      </c>
    </row>
    <row r="3" spans="1:12" ht="15" customHeight="1" thickBot="1">
      <c r="A3" s="93" t="s">
        <v>64</v>
      </c>
      <c r="B3" s="87"/>
      <c r="C3" s="204"/>
      <c r="D3" s="204"/>
      <c r="E3" s="215"/>
      <c r="F3" s="215"/>
      <c r="G3" s="204"/>
      <c r="H3" s="204"/>
      <c r="I3" s="204"/>
      <c r="J3" s="204"/>
      <c r="K3" s="204"/>
      <c r="L3" s="218"/>
    </row>
    <row r="4" spans="1:6" s="90" customFormat="1" ht="14.25" customHeight="1" thickBot="1" thickTop="1">
      <c r="A4" s="88" t="s">
        <v>63</v>
      </c>
      <c r="D4" s="91"/>
      <c r="E4" s="91"/>
      <c r="F4" s="91"/>
    </row>
    <row r="5" spans="1:12" s="224" customFormat="1" ht="21" customHeight="1" thickTop="1">
      <c r="A5" s="219"/>
      <c r="B5" s="220" t="s">
        <v>46</v>
      </c>
      <c r="C5" s="221"/>
      <c r="D5" s="220" t="s">
        <v>27</v>
      </c>
      <c r="E5" s="221"/>
      <c r="F5" s="220" t="s">
        <v>67</v>
      </c>
      <c r="G5" s="221"/>
      <c r="H5" s="220" t="s">
        <v>9</v>
      </c>
      <c r="I5" s="221"/>
      <c r="J5" s="222" t="s">
        <v>143</v>
      </c>
      <c r="K5" s="221"/>
      <c r="L5" s="223"/>
    </row>
    <row r="6" spans="1:12" s="224" customFormat="1" ht="16.5" customHeight="1">
      <c r="A6" s="225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</v>
      </c>
      <c r="K6" s="106"/>
      <c r="L6" s="223"/>
    </row>
    <row r="7" spans="1:12" s="224" customFormat="1" ht="16.5" customHeight="1">
      <c r="A7" s="226"/>
      <c r="B7" s="109" t="s">
        <v>3</v>
      </c>
      <c r="C7" s="110"/>
      <c r="D7" s="227" t="s">
        <v>10</v>
      </c>
      <c r="E7" s="228"/>
      <c r="F7" s="229"/>
      <c r="G7" s="114"/>
      <c r="H7" s="113"/>
      <c r="I7" s="114"/>
      <c r="J7" s="115" t="s">
        <v>70</v>
      </c>
      <c r="K7" s="110"/>
      <c r="L7" s="230"/>
    </row>
    <row r="8" spans="1:12" s="224" customFormat="1" ht="15" customHeight="1">
      <c r="A8" s="1338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27" t="s">
        <v>43</v>
      </c>
      <c r="K8" s="1323">
        <v>1999</v>
      </c>
      <c r="L8" s="1336" t="s">
        <v>13</v>
      </c>
    </row>
    <row r="9" spans="1:12" s="224" customFormat="1" ht="15" customHeight="1">
      <c r="A9" s="1339"/>
      <c r="B9" s="80" t="s">
        <v>43</v>
      </c>
      <c r="C9" s="80">
        <v>1999</v>
      </c>
      <c r="D9" s="80" t="s">
        <v>43</v>
      </c>
      <c r="E9" s="80">
        <v>1999</v>
      </c>
      <c r="F9" s="80" t="s">
        <v>43</v>
      </c>
      <c r="G9" s="80">
        <v>1999</v>
      </c>
      <c r="H9" s="80" t="s">
        <v>43</v>
      </c>
      <c r="I9" s="80" t="s">
        <v>41</v>
      </c>
      <c r="J9" s="1328"/>
      <c r="K9" s="1324"/>
      <c r="L9" s="1337"/>
    </row>
    <row r="10" spans="1:12" s="224" customFormat="1" ht="25.5" customHeight="1">
      <c r="A10" s="122" t="s">
        <v>71</v>
      </c>
      <c r="B10" s="233">
        <v>5662.1528</v>
      </c>
      <c r="C10" s="234">
        <v>5961.0815</v>
      </c>
      <c r="D10" s="235">
        <v>1639.3073</v>
      </c>
      <c r="E10" s="236">
        <v>1633.682</v>
      </c>
      <c r="F10" s="235">
        <v>7301.4601</v>
      </c>
      <c r="G10" s="236">
        <v>7594.7635</v>
      </c>
      <c r="H10" s="235">
        <v>40308.5983</v>
      </c>
      <c r="I10" s="236">
        <v>39497.2179</v>
      </c>
      <c r="J10" s="237">
        <v>47610.058399999994</v>
      </c>
      <c r="K10" s="236">
        <v>47091.981400000004</v>
      </c>
      <c r="L10" s="126" t="s">
        <v>72</v>
      </c>
    </row>
    <row r="11" spans="1:12" s="224" customFormat="1" ht="15" customHeight="1">
      <c r="A11" s="238" t="s">
        <v>23</v>
      </c>
      <c r="B11" s="239">
        <v>4609.6957</v>
      </c>
      <c r="C11" s="240">
        <v>4957.7164</v>
      </c>
      <c r="D11" s="239">
        <v>1500.0918</v>
      </c>
      <c r="E11" s="241">
        <v>1032.368</v>
      </c>
      <c r="F11" s="242">
        <v>6109.7875</v>
      </c>
      <c r="G11" s="243">
        <v>5990.0844</v>
      </c>
      <c r="H11" s="239">
        <v>29150.3635</v>
      </c>
      <c r="I11" s="243">
        <v>28377.098</v>
      </c>
      <c r="J11" s="244">
        <v>35260.151</v>
      </c>
      <c r="K11" s="245">
        <v>34367.182400000005</v>
      </c>
      <c r="L11" s="246" t="s">
        <v>73</v>
      </c>
    </row>
    <row r="12" spans="1:12" s="224" customFormat="1" ht="25.5" customHeight="1">
      <c r="A12" s="122" t="s">
        <v>144</v>
      </c>
      <c r="B12" s="235">
        <v>1621.7734</v>
      </c>
      <c r="C12" s="234">
        <v>1489.5309</v>
      </c>
      <c r="D12" s="235">
        <v>831.9127</v>
      </c>
      <c r="E12" s="236">
        <v>1000.6331</v>
      </c>
      <c r="F12" s="235">
        <v>2453.6861</v>
      </c>
      <c r="G12" s="236">
        <v>2490.1639999999998</v>
      </c>
      <c r="H12" s="235">
        <v>3631.3558</v>
      </c>
      <c r="I12" s="236">
        <v>4257.1795</v>
      </c>
      <c r="J12" s="237">
        <v>6085.0419</v>
      </c>
      <c r="K12" s="236">
        <v>6747.3435</v>
      </c>
      <c r="L12" s="126" t="s">
        <v>75</v>
      </c>
    </row>
    <row r="13" spans="1:12" s="224" customFormat="1" ht="15" customHeight="1">
      <c r="A13" s="238" t="s">
        <v>76</v>
      </c>
      <c r="B13" s="247">
        <v>1071.5949</v>
      </c>
      <c r="C13" s="248">
        <v>1018.4124</v>
      </c>
      <c r="D13" s="247">
        <v>484.8448</v>
      </c>
      <c r="E13" s="249">
        <v>591.3755</v>
      </c>
      <c r="F13" s="250">
        <v>1556.4397000000001</v>
      </c>
      <c r="G13" s="251">
        <v>1609.7879</v>
      </c>
      <c r="H13" s="247">
        <v>1875.1646</v>
      </c>
      <c r="I13" s="251">
        <v>2325.2812</v>
      </c>
      <c r="J13" s="252">
        <v>3431.6043</v>
      </c>
      <c r="K13" s="253">
        <v>3935.0690999999997</v>
      </c>
      <c r="L13" s="246" t="s">
        <v>77</v>
      </c>
    </row>
    <row r="14" spans="1:12" s="224" customFormat="1" ht="15" customHeight="1">
      <c r="A14" s="238" t="s">
        <v>78</v>
      </c>
      <c r="B14" s="247">
        <v>67.9914</v>
      </c>
      <c r="C14" s="248">
        <v>55.6404</v>
      </c>
      <c r="D14" s="247">
        <v>94.8756</v>
      </c>
      <c r="E14" s="249">
        <v>97.0977</v>
      </c>
      <c r="F14" s="250">
        <v>162.86700000000002</v>
      </c>
      <c r="G14" s="251">
        <v>152.7381</v>
      </c>
      <c r="H14" s="247">
        <v>352.9919</v>
      </c>
      <c r="I14" s="251">
        <v>369.2357</v>
      </c>
      <c r="J14" s="252">
        <v>515.8589</v>
      </c>
      <c r="K14" s="253">
        <v>521.9738</v>
      </c>
      <c r="L14" s="246" t="s">
        <v>79</v>
      </c>
    </row>
    <row r="15" spans="1:12" s="224" customFormat="1" ht="15" customHeight="1">
      <c r="A15" s="238" t="s">
        <v>80</v>
      </c>
      <c r="B15" s="247">
        <v>85.5074</v>
      </c>
      <c r="C15" s="248">
        <v>82.8497</v>
      </c>
      <c r="D15" s="247">
        <v>97.0721</v>
      </c>
      <c r="E15" s="249">
        <v>152.4481</v>
      </c>
      <c r="F15" s="250">
        <v>182.5795</v>
      </c>
      <c r="G15" s="251">
        <v>235.2978</v>
      </c>
      <c r="H15" s="247">
        <v>477.8728</v>
      </c>
      <c r="I15" s="251">
        <v>610.5078</v>
      </c>
      <c r="J15" s="252">
        <v>660.4522999999999</v>
      </c>
      <c r="K15" s="253">
        <v>845.8055999999999</v>
      </c>
      <c r="L15" s="246" t="s">
        <v>81</v>
      </c>
    </row>
    <row r="16" spans="1:12" s="224" customFormat="1" ht="15" customHeight="1">
      <c r="A16" s="238" t="s">
        <v>82</v>
      </c>
      <c r="B16" s="254"/>
      <c r="C16" s="248"/>
      <c r="D16" s="254"/>
      <c r="E16" s="248"/>
      <c r="F16" s="250"/>
      <c r="G16" s="251"/>
      <c r="H16" s="250"/>
      <c r="I16" s="248"/>
      <c r="J16" s="255"/>
      <c r="K16" s="251"/>
      <c r="L16" s="246" t="s">
        <v>84</v>
      </c>
    </row>
    <row r="17" spans="1:12" s="224" customFormat="1" ht="15" customHeight="1">
      <c r="A17" s="238" t="s">
        <v>145</v>
      </c>
      <c r="B17" s="254"/>
      <c r="C17" s="248"/>
      <c r="D17" s="254"/>
      <c r="E17" s="248"/>
      <c r="F17" s="250"/>
      <c r="G17" s="251"/>
      <c r="H17" s="250"/>
      <c r="I17" s="248"/>
      <c r="J17" s="255"/>
      <c r="K17" s="251"/>
      <c r="L17" s="246" t="s">
        <v>89</v>
      </c>
    </row>
    <row r="18" spans="1:12" s="224" customFormat="1" ht="15" customHeight="1">
      <c r="A18" s="238" t="s">
        <v>146</v>
      </c>
      <c r="B18" s="247">
        <v>0.0259</v>
      </c>
      <c r="C18" s="248">
        <v>0.0042</v>
      </c>
      <c r="D18" s="247">
        <v>4.9358</v>
      </c>
      <c r="E18" s="256">
        <v>12.7606</v>
      </c>
      <c r="F18" s="250">
        <v>4.9358</v>
      </c>
      <c r="G18" s="251">
        <v>12.7606</v>
      </c>
      <c r="H18" s="247">
        <v>19.8273</v>
      </c>
      <c r="I18" s="251">
        <v>61.7954</v>
      </c>
      <c r="J18" s="252">
        <v>24.7631</v>
      </c>
      <c r="K18" s="253">
        <v>74.556</v>
      </c>
      <c r="L18" s="246" t="s">
        <v>88</v>
      </c>
    </row>
    <row r="19" spans="1:12" s="224" customFormat="1" ht="15" customHeight="1">
      <c r="A19" s="238" t="s">
        <v>145</v>
      </c>
      <c r="B19" s="247"/>
      <c r="C19" s="257"/>
      <c r="D19" s="258"/>
      <c r="E19" s="257"/>
      <c r="F19" s="250"/>
      <c r="G19" s="251"/>
      <c r="H19" s="250"/>
      <c r="I19" s="257"/>
      <c r="J19" s="255"/>
      <c r="K19" s="251"/>
      <c r="L19" s="246" t="s">
        <v>89</v>
      </c>
    </row>
    <row r="20" spans="1:12" s="224" customFormat="1" ht="15" customHeight="1">
      <c r="A20" s="238" t="s">
        <v>147</v>
      </c>
      <c r="B20" s="259" t="s">
        <v>148</v>
      </c>
      <c r="C20" s="260" t="s">
        <v>148</v>
      </c>
      <c r="D20" s="247">
        <v>2.4616</v>
      </c>
      <c r="E20" s="256">
        <v>5.8069</v>
      </c>
      <c r="F20" s="250">
        <v>2.4616</v>
      </c>
      <c r="G20" s="251">
        <v>5.8069</v>
      </c>
      <c r="H20" s="247">
        <v>0.267</v>
      </c>
      <c r="I20" s="251">
        <v>0.0594</v>
      </c>
      <c r="J20" s="252">
        <v>2.7285999999999997</v>
      </c>
      <c r="K20" s="253">
        <v>5.8069</v>
      </c>
      <c r="L20" s="246" t="s">
        <v>92</v>
      </c>
    </row>
    <row r="21" spans="1:12" s="224" customFormat="1" ht="15" customHeight="1">
      <c r="A21" s="238" t="s">
        <v>93</v>
      </c>
      <c r="B21" s="259" t="s">
        <v>148</v>
      </c>
      <c r="C21" s="261"/>
      <c r="D21" s="247">
        <v>0.6871</v>
      </c>
      <c r="E21" s="249">
        <v>12.076</v>
      </c>
      <c r="F21" s="250">
        <v>0.6871</v>
      </c>
      <c r="G21" s="251">
        <v>12.076</v>
      </c>
      <c r="H21" s="247">
        <v>33.0683</v>
      </c>
      <c r="I21" s="251">
        <v>28.9748</v>
      </c>
      <c r="J21" s="252">
        <v>33.7554</v>
      </c>
      <c r="K21" s="253">
        <v>41.050799999999995</v>
      </c>
      <c r="L21" s="246" t="s">
        <v>94</v>
      </c>
    </row>
    <row r="22" spans="1:12" s="224" customFormat="1" ht="15" customHeight="1">
      <c r="A22" s="238" t="s">
        <v>95</v>
      </c>
      <c r="B22" s="247">
        <v>76.4461</v>
      </c>
      <c r="C22" s="248">
        <v>75.9285</v>
      </c>
      <c r="D22" s="247">
        <v>67.1178</v>
      </c>
      <c r="E22" s="249">
        <v>83.4733</v>
      </c>
      <c r="F22" s="250">
        <v>143.5639</v>
      </c>
      <c r="G22" s="251">
        <v>159.40179999999998</v>
      </c>
      <c r="H22" s="247">
        <v>288.7736</v>
      </c>
      <c r="I22" s="251">
        <v>409.9343</v>
      </c>
      <c r="J22" s="252">
        <v>432.3375</v>
      </c>
      <c r="K22" s="253">
        <v>569.3361</v>
      </c>
      <c r="L22" s="246" t="s">
        <v>96</v>
      </c>
    </row>
    <row r="23" spans="1:12" s="224" customFormat="1" ht="12" customHeight="1">
      <c r="A23" s="238" t="s">
        <v>97</v>
      </c>
      <c r="B23" s="254"/>
      <c r="C23" s="248"/>
      <c r="D23" s="254"/>
      <c r="E23" s="248"/>
      <c r="F23" s="250"/>
      <c r="G23" s="251"/>
      <c r="H23" s="250"/>
      <c r="I23" s="248"/>
      <c r="J23" s="255"/>
      <c r="K23" s="251"/>
      <c r="L23" s="246" t="s">
        <v>98</v>
      </c>
    </row>
    <row r="24" spans="1:12" s="224" customFormat="1" ht="15" customHeight="1">
      <c r="A24" s="238" t="s">
        <v>99</v>
      </c>
      <c r="B24" s="247">
        <v>9.0353</v>
      </c>
      <c r="C24" s="248">
        <v>6.917</v>
      </c>
      <c r="D24" s="247">
        <v>21.8698</v>
      </c>
      <c r="E24" s="249">
        <v>38.3312</v>
      </c>
      <c r="F24" s="250">
        <v>30.9051</v>
      </c>
      <c r="G24" s="251">
        <v>45.248200000000004</v>
      </c>
      <c r="H24" s="247">
        <v>137.9367</v>
      </c>
      <c r="I24" s="251">
        <v>109.7439</v>
      </c>
      <c r="J24" s="252">
        <v>168.8418</v>
      </c>
      <c r="K24" s="253">
        <v>154.9921</v>
      </c>
      <c r="L24" s="246" t="s">
        <v>100</v>
      </c>
    </row>
    <row r="25" spans="1:12" s="224" customFormat="1" ht="15" customHeight="1">
      <c r="A25" s="238" t="s">
        <v>149</v>
      </c>
      <c r="B25" s="247">
        <v>396.6798</v>
      </c>
      <c r="C25" s="248">
        <v>332.6284</v>
      </c>
      <c r="D25" s="247">
        <v>155.1201</v>
      </c>
      <c r="E25" s="249">
        <v>159.7119</v>
      </c>
      <c r="F25" s="250">
        <v>551.7999</v>
      </c>
      <c r="G25" s="251">
        <v>492.3403</v>
      </c>
      <c r="H25" s="262">
        <v>925.3264</v>
      </c>
      <c r="I25" s="251">
        <v>952.1549</v>
      </c>
      <c r="J25" s="252">
        <v>1477.1263</v>
      </c>
      <c r="K25" s="253">
        <v>1444.4952</v>
      </c>
      <c r="L25" s="246" t="s">
        <v>150</v>
      </c>
    </row>
    <row r="26" spans="1:12" s="224" customFormat="1" ht="15" customHeight="1">
      <c r="A26" s="162" t="s">
        <v>151</v>
      </c>
      <c r="B26" s="254"/>
      <c r="C26" s="257"/>
      <c r="D26" s="247"/>
      <c r="E26" s="257"/>
      <c r="F26" s="250"/>
      <c r="G26" s="251"/>
      <c r="H26" s="250"/>
      <c r="I26" s="263"/>
      <c r="J26" s="255"/>
      <c r="K26" s="251"/>
      <c r="L26" s="126" t="s">
        <v>106</v>
      </c>
    </row>
    <row r="27" spans="1:12" s="224" customFormat="1" ht="15" customHeight="1">
      <c r="A27" s="162" t="s">
        <v>107</v>
      </c>
      <c r="B27" s="235">
        <v>190.5752</v>
      </c>
      <c r="C27" s="264">
        <v>162.9042</v>
      </c>
      <c r="D27" s="235">
        <v>230.8333</v>
      </c>
      <c r="E27" s="236">
        <v>337.2248</v>
      </c>
      <c r="F27" s="235">
        <v>421.4085</v>
      </c>
      <c r="G27" s="236">
        <v>500.129</v>
      </c>
      <c r="H27" s="235">
        <v>712</v>
      </c>
      <c r="I27" s="236">
        <v>782.422</v>
      </c>
      <c r="J27" s="237">
        <v>1133.4085</v>
      </c>
      <c r="K27" s="236">
        <v>1282.551</v>
      </c>
      <c r="L27" s="126" t="s">
        <v>108</v>
      </c>
    </row>
    <row r="28" spans="1:12" s="224" customFormat="1" ht="15" customHeight="1">
      <c r="A28" s="162" t="s">
        <v>109</v>
      </c>
      <c r="B28" s="235">
        <v>22.67</v>
      </c>
      <c r="C28" s="264">
        <v>52.1335</v>
      </c>
      <c r="D28" s="235">
        <v>45.2825</v>
      </c>
      <c r="E28" s="236">
        <v>29.4857</v>
      </c>
      <c r="F28" s="235">
        <v>67.9525</v>
      </c>
      <c r="G28" s="236">
        <v>81.6192</v>
      </c>
      <c r="H28" s="235">
        <v>27</v>
      </c>
      <c r="I28" s="236">
        <v>117.5294</v>
      </c>
      <c r="J28" s="237">
        <v>94.9525</v>
      </c>
      <c r="K28" s="236">
        <v>199.1486</v>
      </c>
      <c r="L28" s="265" t="s">
        <v>110</v>
      </c>
    </row>
    <row r="29" spans="1:12" ht="8.25" customHeight="1" thickBot="1">
      <c r="A29" s="266"/>
      <c r="B29" s="267"/>
      <c r="C29" s="268"/>
      <c r="D29" s="267"/>
      <c r="E29" s="268"/>
      <c r="F29" s="267"/>
      <c r="G29" s="268"/>
      <c r="H29" s="267"/>
      <c r="I29" s="268"/>
      <c r="J29" s="269"/>
      <c r="K29" s="268"/>
      <c r="L29" s="270"/>
    </row>
    <row r="30" spans="1:12" ht="2.25" customHeight="1" thickTop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71"/>
    </row>
    <row r="31" ht="12.75">
      <c r="I31" s="272"/>
    </row>
    <row r="33" ht="12.75">
      <c r="B33" s="204">
        <v>1000</v>
      </c>
    </row>
    <row r="35" spans="2:11" ht="12.75">
      <c r="B35" s="272">
        <f>SUM(B13+B14+B15+B25)</f>
        <v>1621.7734999999998</v>
      </c>
      <c r="C35" s="272">
        <f aca="true" t="shared" si="0" ref="C35:K35">SUM(C13+C14+C15+C25)</f>
        <v>1489.5309</v>
      </c>
      <c r="D35" s="272">
        <f t="shared" si="0"/>
        <v>831.9126</v>
      </c>
      <c r="E35" s="272">
        <f t="shared" si="0"/>
        <v>1000.6332</v>
      </c>
      <c r="F35" s="272">
        <f t="shared" si="0"/>
        <v>2453.6861</v>
      </c>
      <c r="G35" s="272">
        <f t="shared" si="0"/>
        <v>2490.1641</v>
      </c>
      <c r="H35" s="272">
        <f t="shared" si="0"/>
        <v>3631.3557</v>
      </c>
      <c r="I35" s="274">
        <f t="shared" si="0"/>
        <v>4257.1795999999995</v>
      </c>
      <c r="J35" s="272">
        <f t="shared" si="0"/>
        <v>6085.0418</v>
      </c>
      <c r="K35" s="274">
        <f t="shared" si="0"/>
        <v>6747.343699999999</v>
      </c>
    </row>
  </sheetData>
  <mergeCells count="8">
    <mergeCell ref="A8:A9"/>
    <mergeCell ref="B8:C8"/>
    <mergeCell ref="D8:E8"/>
    <mergeCell ref="F8:G8"/>
    <mergeCell ref="H8:I8"/>
    <mergeCell ref="J8:J9"/>
    <mergeCell ref="K8:K9"/>
    <mergeCell ref="L8:L9"/>
  </mergeCells>
  <hyperlinks>
    <hyperlink ref="A1" location="'Table 4'!A1" display="'Table 4'!A1"/>
    <hyperlink ref="F1" location="'Table 4'!A1" display="'Table 4'!A1"/>
    <hyperlink ref="G1" location="'Table 4'!A1" display="'Table 4'!A1"/>
    <hyperlink ref="H1" location="'Table 4'!A1" display="'Table 4'!A1"/>
    <hyperlink ref="I1" location="'Table 4'!A1" display="'Table 4'!A1"/>
    <hyperlink ref="J1" location="'Table 4'!A1" display="'Table 4'!A1"/>
    <hyperlink ref="K1" location="'Table 4'!A1" display="'Table 4'!A1"/>
    <hyperlink ref="A2" location="'Table 4'!A1" display="'Table 4'!A1"/>
    <hyperlink ref="B2" location="'Table 4'!A1" display="'Table 4'!A1"/>
    <hyperlink ref="G2" location="'Table 4'!A1" display="'Table 4'!A1"/>
    <hyperlink ref="H2" location="'Table 4'!A1" display="'Table 4'!A1"/>
    <hyperlink ref="I2" location="'Table 4'!A1" display="'Table 4'!A1"/>
    <hyperlink ref="J2" location="'Table 4'!A1" display="'Table 4'!A1"/>
    <hyperlink ref="K2" location="'Table 4'!A1" display="'Table 4'!A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C4" sqref="C4"/>
    </sheetView>
  </sheetViews>
  <sheetFormatPr defaultColWidth="9.140625" defaultRowHeight="12.75"/>
  <cols>
    <col min="1" max="1" width="19.421875" style="216" customWidth="1"/>
    <col min="2" max="2" width="8.7109375" style="216" customWidth="1"/>
    <col min="3" max="3" width="10.00390625" style="216" customWidth="1"/>
    <col min="4" max="4" width="8.7109375" style="216" customWidth="1"/>
    <col min="5" max="5" width="8.28125" style="216" customWidth="1"/>
    <col min="6" max="6" width="8.140625" style="216" customWidth="1"/>
    <col min="7" max="7" width="8.421875" style="216" customWidth="1"/>
    <col min="8" max="8" width="9.7109375" style="216" customWidth="1"/>
    <col min="9" max="9" width="9.421875" style="216" customWidth="1"/>
    <col min="10" max="10" width="9.28125" style="216" customWidth="1"/>
    <col min="11" max="11" width="9.421875" style="216" customWidth="1"/>
    <col min="12" max="12" width="32.57421875" style="273" customWidth="1"/>
    <col min="13" max="16384" width="9.140625" style="216" customWidth="1"/>
  </cols>
  <sheetData>
    <row r="1" spans="1:12" ht="15" customHeight="1">
      <c r="A1" s="295" t="s">
        <v>162</v>
      </c>
      <c r="B1" s="87"/>
      <c r="C1" s="204"/>
      <c r="D1" s="204"/>
      <c r="E1" s="215"/>
      <c r="F1" s="215"/>
      <c r="G1" s="204"/>
      <c r="H1" s="204"/>
      <c r="I1" s="204"/>
      <c r="J1" s="204"/>
      <c r="K1" s="87" t="s">
        <v>157</v>
      </c>
      <c r="L1" s="89" t="s">
        <v>158</v>
      </c>
    </row>
    <row r="2" spans="1:12" ht="14.25" customHeight="1">
      <c r="A2" s="295" t="s">
        <v>163</v>
      </c>
      <c r="B2" s="87"/>
      <c r="C2" s="204"/>
      <c r="D2" s="204"/>
      <c r="E2" s="215"/>
      <c r="F2" s="215"/>
      <c r="G2" s="204"/>
      <c r="H2" s="204"/>
      <c r="I2" s="204"/>
      <c r="J2" s="204"/>
      <c r="K2" s="87" t="s">
        <v>142</v>
      </c>
      <c r="L2" s="89" t="s">
        <v>159</v>
      </c>
    </row>
    <row r="3" spans="1:12" ht="15" customHeight="1">
      <c r="A3" s="295" t="s">
        <v>164</v>
      </c>
      <c r="B3" s="87"/>
      <c r="C3" s="204"/>
      <c r="D3" s="204"/>
      <c r="E3" s="215"/>
      <c r="F3" s="215"/>
      <c r="G3" s="204"/>
      <c r="H3" s="204"/>
      <c r="I3" s="204"/>
      <c r="J3" s="204"/>
      <c r="K3" s="87"/>
      <c r="L3" s="218"/>
    </row>
    <row r="4" spans="1:12" s="90" customFormat="1" ht="14.25" customHeight="1" thickBot="1">
      <c r="A4" s="90" t="s">
        <v>117</v>
      </c>
      <c r="D4" s="91"/>
      <c r="E4" s="91"/>
      <c r="F4" s="91"/>
      <c r="K4" s="88" t="s">
        <v>116</v>
      </c>
      <c r="L4" s="93"/>
    </row>
    <row r="5" spans="1:12" s="224" customFormat="1" ht="21" customHeight="1" thickTop="1">
      <c r="A5" s="219"/>
      <c r="B5" s="220" t="s">
        <v>46</v>
      </c>
      <c r="C5" s="221"/>
      <c r="D5" s="220" t="s">
        <v>27</v>
      </c>
      <c r="E5" s="221"/>
      <c r="F5" s="220" t="s">
        <v>67</v>
      </c>
      <c r="G5" s="221"/>
      <c r="H5" s="220" t="s">
        <v>9</v>
      </c>
      <c r="I5" s="221"/>
      <c r="J5" s="222" t="s">
        <v>143</v>
      </c>
      <c r="K5" s="221"/>
      <c r="L5" s="223"/>
    </row>
    <row r="6" spans="1:12" s="224" customFormat="1" ht="16.5" customHeight="1">
      <c r="A6" s="225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</v>
      </c>
      <c r="K6" s="106"/>
      <c r="L6" s="223"/>
    </row>
    <row r="7" spans="1:12" s="224" customFormat="1" ht="16.5" customHeight="1">
      <c r="A7" s="226"/>
      <c r="B7" s="278" t="s">
        <v>3</v>
      </c>
      <c r="C7" s="279"/>
      <c r="D7" s="280" t="s">
        <v>10</v>
      </c>
      <c r="E7" s="281"/>
      <c r="G7" s="282"/>
      <c r="H7" s="283"/>
      <c r="I7" s="282"/>
      <c r="J7" s="284" t="s">
        <v>160</v>
      </c>
      <c r="K7" s="279"/>
      <c r="L7" s="230"/>
    </row>
    <row r="8" spans="1:12" s="224" customFormat="1" ht="18.75" customHeight="1">
      <c r="A8" s="1340" t="s">
        <v>12</v>
      </c>
      <c r="B8" s="1319">
        <v>72</v>
      </c>
      <c r="C8" s="1320"/>
      <c r="D8" s="1319">
        <v>73</v>
      </c>
      <c r="E8" s="1320"/>
      <c r="F8" s="1319" t="s">
        <v>0</v>
      </c>
      <c r="G8" s="1320"/>
      <c r="H8" s="1325" t="s">
        <v>1</v>
      </c>
      <c r="I8" s="1326"/>
      <c r="J8" s="1327" t="s">
        <v>43</v>
      </c>
      <c r="K8" s="1323">
        <v>1999</v>
      </c>
      <c r="L8" s="1147" t="s">
        <v>13</v>
      </c>
    </row>
    <row r="9" spans="1:12" s="224" customFormat="1" ht="18.75" customHeight="1">
      <c r="A9" s="1341"/>
      <c r="B9" s="80" t="s">
        <v>43</v>
      </c>
      <c r="C9" s="80">
        <v>1999</v>
      </c>
      <c r="D9" s="80" t="s">
        <v>43</v>
      </c>
      <c r="E9" s="80">
        <v>1999</v>
      </c>
      <c r="F9" s="80" t="s">
        <v>43</v>
      </c>
      <c r="G9" s="80">
        <v>1999</v>
      </c>
      <c r="H9" s="80" t="s">
        <v>43</v>
      </c>
      <c r="I9" s="80" t="s">
        <v>41</v>
      </c>
      <c r="J9" s="1328"/>
      <c r="K9" s="1324"/>
      <c r="L9" s="1148"/>
    </row>
    <row r="10" spans="1:15" s="224" customFormat="1" ht="24" customHeight="1">
      <c r="A10" s="190" t="s">
        <v>29</v>
      </c>
      <c r="B10" s="285"/>
      <c r="C10" s="286"/>
      <c r="D10" s="287"/>
      <c r="E10" s="289"/>
      <c r="F10" s="287"/>
      <c r="G10" s="286"/>
      <c r="H10" s="287"/>
      <c r="I10" s="290"/>
      <c r="J10" s="289"/>
      <c r="K10" s="290"/>
      <c r="L10" s="126" t="s">
        <v>40</v>
      </c>
      <c r="O10" s="291"/>
    </row>
    <row r="11" spans="1:12" s="224" customFormat="1" ht="14.25" customHeight="1">
      <c r="A11" s="190" t="s">
        <v>118</v>
      </c>
      <c r="B11" s="195">
        <v>10.782</v>
      </c>
      <c r="C11" s="194">
        <v>8.614</v>
      </c>
      <c r="D11" s="195">
        <v>4.992</v>
      </c>
      <c r="E11" s="194">
        <v>6.184</v>
      </c>
      <c r="F11" s="195">
        <v>15.774000000000001</v>
      </c>
      <c r="G11" s="194">
        <v>14.798000000000002</v>
      </c>
      <c r="H11" s="195">
        <v>50.979</v>
      </c>
      <c r="I11" s="194">
        <v>46.985</v>
      </c>
      <c r="J11" s="195">
        <v>66.753</v>
      </c>
      <c r="K11" s="194">
        <v>61.783</v>
      </c>
      <c r="L11" s="126" t="s">
        <v>119</v>
      </c>
    </row>
    <row r="12" spans="1:12" s="224" customFormat="1" ht="16.5" customHeight="1">
      <c r="A12" s="196" t="s">
        <v>120</v>
      </c>
      <c r="B12" s="195">
        <v>5.822</v>
      </c>
      <c r="C12" s="194">
        <v>4.649</v>
      </c>
      <c r="D12" s="195">
        <v>3.257</v>
      </c>
      <c r="E12" s="194">
        <v>4.439</v>
      </c>
      <c r="F12" s="195">
        <v>9.079</v>
      </c>
      <c r="G12" s="194">
        <v>9.088000000000001</v>
      </c>
      <c r="H12" s="195">
        <v>10.271</v>
      </c>
      <c r="I12" s="194">
        <v>11.151</v>
      </c>
      <c r="J12" s="195">
        <v>19.35</v>
      </c>
      <c r="K12" s="194">
        <v>20.239</v>
      </c>
      <c r="L12" s="126" t="s">
        <v>121</v>
      </c>
    </row>
    <row r="13" spans="1:12" s="224" customFormat="1" ht="15" customHeight="1">
      <c r="A13" s="7" t="s">
        <v>122</v>
      </c>
      <c r="B13" s="199">
        <v>4.595</v>
      </c>
      <c r="C13" s="198">
        <v>4.179</v>
      </c>
      <c r="D13" s="199">
        <v>2.486</v>
      </c>
      <c r="E13" s="198">
        <v>3.259</v>
      </c>
      <c r="F13" s="199">
        <v>7.0809999999999995</v>
      </c>
      <c r="G13" s="198">
        <v>7.438000000000001</v>
      </c>
      <c r="H13" s="199">
        <v>7.317</v>
      </c>
      <c r="I13" s="198">
        <v>7.577</v>
      </c>
      <c r="J13" s="199">
        <v>14.398</v>
      </c>
      <c r="K13" s="198">
        <v>15.015</v>
      </c>
      <c r="L13" s="20" t="s">
        <v>123</v>
      </c>
    </row>
    <row r="14" spans="1:12" s="224" customFormat="1" ht="15" customHeight="1">
      <c r="A14" s="7" t="s">
        <v>124</v>
      </c>
      <c r="B14" s="199">
        <v>0.726</v>
      </c>
      <c r="C14" s="198">
        <v>0.359</v>
      </c>
      <c r="D14" s="199">
        <v>0.53</v>
      </c>
      <c r="E14" s="198">
        <v>0.494</v>
      </c>
      <c r="F14" s="199">
        <v>1.256</v>
      </c>
      <c r="G14" s="198">
        <v>0.853</v>
      </c>
      <c r="H14" s="199">
        <v>2.44</v>
      </c>
      <c r="I14" s="198">
        <v>2.853</v>
      </c>
      <c r="J14" s="199">
        <v>3.6959999999999997</v>
      </c>
      <c r="K14" s="198">
        <v>3.7060000000000004</v>
      </c>
      <c r="L14" s="20" t="s">
        <v>125</v>
      </c>
    </row>
    <row r="15" spans="1:12" s="224" customFormat="1" ht="15" customHeight="1">
      <c r="A15" s="7" t="s">
        <v>126</v>
      </c>
      <c r="B15" s="199">
        <v>0.501</v>
      </c>
      <c r="C15" s="198">
        <v>0.112</v>
      </c>
      <c r="D15" s="199">
        <v>0.241</v>
      </c>
      <c r="E15" s="198">
        <v>0.586</v>
      </c>
      <c r="F15" s="199">
        <v>0.742</v>
      </c>
      <c r="G15" s="198">
        <v>0.698</v>
      </c>
      <c r="H15" s="199">
        <v>0.513</v>
      </c>
      <c r="I15" s="198">
        <v>0.721</v>
      </c>
      <c r="J15" s="199">
        <v>1.255</v>
      </c>
      <c r="K15" s="198">
        <v>1.419</v>
      </c>
      <c r="L15" s="20" t="s">
        <v>127</v>
      </c>
    </row>
    <row r="16" spans="1:12" s="224" customFormat="1" ht="15" customHeight="1">
      <c r="A16" s="130" t="s">
        <v>128</v>
      </c>
      <c r="B16" s="195">
        <v>5.032</v>
      </c>
      <c r="C16" s="194">
        <v>3.58</v>
      </c>
      <c r="D16" s="195">
        <v>2.901</v>
      </c>
      <c r="E16" s="194">
        <v>3.812</v>
      </c>
      <c r="F16" s="195">
        <v>7.933</v>
      </c>
      <c r="G16" s="194">
        <v>7.3919999999999995</v>
      </c>
      <c r="H16" s="195">
        <v>9.687</v>
      </c>
      <c r="I16" s="194">
        <v>9.56</v>
      </c>
      <c r="J16" s="195">
        <v>17.62</v>
      </c>
      <c r="K16" s="194">
        <v>16.951999999999998</v>
      </c>
      <c r="L16" s="131" t="s">
        <v>129</v>
      </c>
    </row>
    <row r="17" spans="1:12" s="224" customFormat="1" ht="21" customHeight="1">
      <c r="A17" s="130"/>
      <c r="B17" s="123"/>
      <c r="C17" s="124"/>
      <c r="D17" s="123"/>
      <c r="E17" s="124"/>
      <c r="F17" s="123"/>
      <c r="G17" s="124"/>
      <c r="H17" s="123"/>
      <c r="I17" s="124"/>
      <c r="J17" s="125"/>
      <c r="K17" s="124"/>
      <c r="L17" s="131"/>
    </row>
    <row r="18" spans="1:12" s="224" customFormat="1" ht="15" customHeight="1">
      <c r="A18" s="130" t="s">
        <v>130</v>
      </c>
      <c r="B18" s="123" t="s">
        <v>44</v>
      </c>
      <c r="C18" s="194">
        <v>1.066</v>
      </c>
      <c r="D18" s="123" t="s">
        <v>44</v>
      </c>
      <c r="E18" s="194">
        <v>1.9</v>
      </c>
      <c r="F18" s="123" t="s">
        <v>44</v>
      </c>
      <c r="G18" s="194">
        <v>2.982</v>
      </c>
      <c r="H18" s="123" t="s">
        <v>44</v>
      </c>
      <c r="I18" s="194">
        <v>2.795</v>
      </c>
      <c r="J18" s="125" t="s">
        <v>44</v>
      </c>
      <c r="K18" s="194">
        <v>5.777</v>
      </c>
      <c r="L18" s="19" t="s">
        <v>131</v>
      </c>
    </row>
    <row r="19" spans="1:12" s="224" customFormat="1" ht="12.75">
      <c r="A19" s="200" t="s">
        <v>132</v>
      </c>
      <c r="B19" s="292" t="s">
        <v>44</v>
      </c>
      <c r="C19" s="201">
        <v>0.856</v>
      </c>
      <c r="D19" s="292" t="s">
        <v>44</v>
      </c>
      <c r="E19" s="201">
        <v>1.546</v>
      </c>
      <c r="F19" s="292" t="s">
        <v>44</v>
      </c>
      <c r="G19" s="203">
        <v>2.402</v>
      </c>
      <c r="H19" s="292" t="s">
        <v>44</v>
      </c>
      <c r="I19" s="203">
        <v>1.78</v>
      </c>
      <c r="J19" s="292" t="s">
        <v>44</v>
      </c>
      <c r="K19" s="293">
        <v>4.182</v>
      </c>
      <c r="L19" s="19" t="s">
        <v>133</v>
      </c>
    </row>
    <row r="20" spans="1:12" s="224" customFormat="1" ht="15" customHeight="1">
      <c r="A20" s="200" t="s">
        <v>134</v>
      </c>
      <c r="B20" s="292" t="s">
        <v>44</v>
      </c>
      <c r="C20" s="201">
        <v>0.131</v>
      </c>
      <c r="D20" s="292" t="s">
        <v>44</v>
      </c>
      <c r="E20" s="201">
        <v>0.136</v>
      </c>
      <c r="F20" s="292" t="s">
        <v>44</v>
      </c>
      <c r="G20" s="203">
        <v>0.2</v>
      </c>
      <c r="H20" s="292" t="s">
        <v>44</v>
      </c>
      <c r="I20" s="203">
        <v>0.638</v>
      </c>
      <c r="J20" s="292" t="s">
        <v>44</v>
      </c>
      <c r="K20" s="293">
        <v>0.8380000000000001</v>
      </c>
      <c r="L20" s="19" t="s">
        <v>125</v>
      </c>
    </row>
    <row r="21" spans="1:12" s="224" customFormat="1" ht="15" customHeight="1">
      <c r="A21" s="200" t="s">
        <v>135</v>
      </c>
      <c r="B21" s="292" t="s">
        <v>44</v>
      </c>
      <c r="C21" s="201">
        <v>0.079</v>
      </c>
      <c r="D21" s="292" t="s">
        <v>44</v>
      </c>
      <c r="E21" s="201">
        <v>0.301</v>
      </c>
      <c r="F21" s="292" t="s">
        <v>44</v>
      </c>
      <c r="G21" s="203">
        <v>0.38</v>
      </c>
      <c r="H21" s="292" t="s">
        <v>44</v>
      </c>
      <c r="I21" s="203">
        <v>0.377</v>
      </c>
      <c r="J21" s="292" t="s">
        <v>44</v>
      </c>
      <c r="K21" s="293">
        <v>0.757</v>
      </c>
      <c r="L21" s="19" t="s">
        <v>136</v>
      </c>
    </row>
    <row r="22" spans="1:12" ht="8.25" customHeight="1" thickBot="1">
      <c r="A22" s="266"/>
      <c r="B22" s="267"/>
      <c r="C22" s="268"/>
      <c r="D22" s="267"/>
      <c r="E22" s="268"/>
      <c r="F22" s="267"/>
      <c r="G22" s="268"/>
      <c r="H22" s="267"/>
      <c r="I22" s="268"/>
      <c r="J22" s="269"/>
      <c r="K22" s="268"/>
      <c r="L22" s="270"/>
    </row>
    <row r="23" spans="1:12" ht="2.25" customHeight="1" thickTop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71"/>
    </row>
    <row r="24" ht="12.75">
      <c r="I24" s="272"/>
    </row>
    <row r="26" spans="2:8" ht="12.75">
      <c r="B26" s="204">
        <v>1000</v>
      </c>
      <c r="H26" s="294">
        <f>SUM(I13:I15)</f>
        <v>11.151</v>
      </c>
    </row>
  </sheetData>
  <mergeCells count="8">
    <mergeCell ref="H8:I8"/>
    <mergeCell ref="J8:J9"/>
    <mergeCell ref="K8:K9"/>
    <mergeCell ref="L8:L9"/>
    <mergeCell ref="A8:A9"/>
    <mergeCell ref="B8:C8"/>
    <mergeCell ref="D8:E8"/>
    <mergeCell ref="F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E2" sqref="E2"/>
    </sheetView>
  </sheetViews>
  <sheetFormatPr defaultColWidth="9.140625" defaultRowHeight="12.75"/>
  <cols>
    <col min="1" max="1" width="10.7109375" style="402" customWidth="1"/>
    <col min="2" max="2" width="11.7109375" style="3" customWidth="1"/>
    <col min="3" max="3" width="14.7109375" style="3" customWidth="1"/>
    <col min="4" max="4" width="11.8515625" style="1" customWidth="1"/>
    <col min="5" max="5" width="15.7109375" style="1" customWidth="1"/>
    <col min="6" max="6" width="11.7109375" style="1" customWidth="1"/>
    <col min="7" max="7" width="13.28125" style="1" customWidth="1"/>
    <col min="8" max="10" width="18.140625" style="1" customWidth="1"/>
    <col min="11" max="11" width="18.00390625" style="3" customWidth="1"/>
    <col min="12" max="12" width="13.7109375" style="3" customWidth="1"/>
    <col min="13" max="16384" width="9.140625" style="1" customWidth="1"/>
  </cols>
  <sheetData>
    <row r="1" spans="1:12" ht="15" customHeight="1">
      <c r="A1" s="297" t="s">
        <v>287</v>
      </c>
      <c r="B1" s="1"/>
      <c r="C1" s="297"/>
      <c r="D1" s="298"/>
      <c r="E1" s="298"/>
      <c r="F1" s="298"/>
      <c r="G1" s="299"/>
      <c r="H1" s="299"/>
      <c r="I1" s="299"/>
      <c r="J1" s="299"/>
      <c r="K1" s="300"/>
      <c r="L1" s="126" t="s">
        <v>286</v>
      </c>
    </row>
    <row r="2" spans="1:12" ht="15" customHeight="1" thickBot="1">
      <c r="A2" s="297"/>
      <c r="B2" s="297" t="s">
        <v>288</v>
      </c>
      <c r="C2" s="1"/>
      <c r="D2" s="298"/>
      <c r="E2" s="298"/>
      <c r="F2" s="298"/>
      <c r="G2" s="299"/>
      <c r="H2" s="299"/>
      <c r="I2" s="299"/>
      <c r="J2" s="299"/>
      <c r="K2" s="300"/>
      <c r="L2" s="126"/>
    </row>
    <row r="3" spans="1:12" ht="13.5" thickTop="1">
      <c r="A3" s="302"/>
      <c r="B3" s="303" t="s">
        <v>165</v>
      </c>
      <c r="C3" s="304"/>
      <c r="D3" s="305" t="s">
        <v>166</v>
      </c>
      <c r="E3" s="306"/>
      <c r="F3" s="95" t="s">
        <v>167</v>
      </c>
      <c r="G3" s="307"/>
      <c r="H3" s="303" t="s">
        <v>168</v>
      </c>
      <c r="I3" s="306"/>
      <c r="J3" s="303" t="s">
        <v>169</v>
      </c>
      <c r="K3" s="308"/>
      <c r="L3" s="309"/>
    </row>
    <row r="4" spans="1:12" ht="12.75">
      <c r="A4" s="310"/>
      <c r="B4" s="311"/>
      <c r="C4" s="312"/>
      <c r="D4" s="313" t="s">
        <v>170</v>
      </c>
      <c r="E4" s="314"/>
      <c r="G4" s="315"/>
      <c r="H4" s="316" t="s">
        <v>171</v>
      </c>
      <c r="I4" s="317"/>
      <c r="J4" s="316" t="s">
        <v>171</v>
      </c>
      <c r="K4" s="311"/>
      <c r="L4" s="318"/>
    </row>
    <row r="5" spans="1:12" ht="12.75">
      <c r="A5" s="310"/>
      <c r="B5" s="311"/>
      <c r="C5" s="312"/>
      <c r="D5" s="107" t="s">
        <v>172</v>
      </c>
      <c r="E5" s="314"/>
      <c r="G5" s="315"/>
      <c r="H5" s="107" t="s">
        <v>173</v>
      </c>
      <c r="I5" s="319"/>
      <c r="J5" s="107" t="s">
        <v>174</v>
      </c>
      <c r="K5" s="320"/>
      <c r="L5" s="318"/>
    </row>
    <row r="6" spans="1:12" ht="12.75">
      <c r="A6" s="310"/>
      <c r="B6" s="107" t="s">
        <v>7</v>
      </c>
      <c r="C6" s="312"/>
      <c r="D6" s="107" t="s">
        <v>175</v>
      </c>
      <c r="E6" s="312"/>
      <c r="F6" s="321" t="s">
        <v>45</v>
      </c>
      <c r="G6" s="322"/>
      <c r="H6" s="107" t="s">
        <v>176</v>
      </c>
      <c r="I6" s="319"/>
      <c r="J6" s="107" t="s">
        <v>177</v>
      </c>
      <c r="K6" s="320"/>
      <c r="L6" s="318"/>
    </row>
    <row r="7" spans="1:12" ht="12.75">
      <c r="A7" s="310"/>
      <c r="B7" s="323" t="s">
        <v>178</v>
      </c>
      <c r="C7" s="324"/>
      <c r="D7" s="325" t="s">
        <v>179</v>
      </c>
      <c r="E7" s="326"/>
      <c r="F7" s="327" t="s">
        <v>180</v>
      </c>
      <c r="G7" s="328"/>
      <c r="H7" s="323" t="s">
        <v>181</v>
      </c>
      <c r="I7" s="329"/>
      <c r="J7" s="323" t="s">
        <v>182</v>
      </c>
      <c r="K7" s="330"/>
      <c r="L7" s="318"/>
    </row>
    <row r="8" spans="1:12" ht="12.75">
      <c r="A8" s="310"/>
      <c r="B8" s="331" t="s">
        <v>183</v>
      </c>
      <c r="C8" s="332" t="s">
        <v>184</v>
      </c>
      <c r="D8" s="333" t="s">
        <v>183</v>
      </c>
      <c r="E8" s="332" t="s">
        <v>184</v>
      </c>
      <c r="F8" s="332" t="s">
        <v>185</v>
      </c>
      <c r="G8" s="331" t="s">
        <v>186</v>
      </c>
      <c r="H8" s="333" t="s">
        <v>183</v>
      </c>
      <c r="I8" s="332" t="s">
        <v>184</v>
      </c>
      <c r="J8" s="333" t="s">
        <v>183</v>
      </c>
      <c r="K8" s="334" t="s">
        <v>184</v>
      </c>
      <c r="L8" s="318"/>
    </row>
    <row r="9" spans="1:12" ht="12.75">
      <c r="A9" s="310"/>
      <c r="B9" s="335"/>
      <c r="C9" s="336" t="s">
        <v>187</v>
      </c>
      <c r="D9" s="337"/>
      <c r="E9" s="336" t="s">
        <v>188</v>
      </c>
      <c r="F9" s="338"/>
      <c r="G9" s="339" t="s">
        <v>189</v>
      </c>
      <c r="H9" s="299"/>
      <c r="I9" s="336" t="s">
        <v>188</v>
      </c>
      <c r="J9" s="299"/>
      <c r="K9" s="340" t="s">
        <v>188</v>
      </c>
      <c r="L9" s="318"/>
    </row>
    <row r="10" spans="1:12" ht="12.75">
      <c r="A10" s="310"/>
      <c r="B10" s="335"/>
      <c r="C10" s="338"/>
      <c r="D10" s="337"/>
      <c r="E10" s="336" t="s">
        <v>190</v>
      </c>
      <c r="F10" s="338"/>
      <c r="G10" s="300"/>
      <c r="H10" s="299"/>
      <c r="I10" s="336" t="s">
        <v>190</v>
      </c>
      <c r="J10" s="299"/>
      <c r="K10" s="340" t="s">
        <v>190</v>
      </c>
      <c r="L10" s="318"/>
    </row>
    <row r="11" spans="1:12" ht="12.75">
      <c r="A11" s="310"/>
      <c r="B11" s="341"/>
      <c r="C11" s="342"/>
      <c r="D11" s="343"/>
      <c r="E11" s="344" t="s">
        <v>191</v>
      </c>
      <c r="F11" s="342"/>
      <c r="G11" s="232" t="s">
        <v>192</v>
      </c>
      <c r="H11" s="345"/>
      <c r="I11" s="344" t="s">
        <v>191</v>
      </c>
      <c r="J11" s="345"/>
      <c r="K11" s="346" t="s">
        <v>191</v>
      </c>
      <c r="L11" s="318"/>
    </row>
    <row r="12" spans="1:12" ht="12.75">
      <c r="A12" s="310"/>
      <c r="B12" s="341"/>
      <c r="C12" s="344" t="s">
        <v>191</v>
      </c>
      <c r="D12" s="343"/>
      <c r="E12" s="344" t="s">
        <v>193</v>
      </c>
      <c r="F12" s="342"/>
      <c r="G12" s="232" t="s">
        <v>194</v>
      </c>
      <c r="H12" s="345"/>
      <c r="I12" s="344" t="s">
        <v>193</v>
      </c>
      <c r="J12" s="345"/>
      <c r="K12" s="346" t="s">
        <v>193</v>
      </c>
      <c r="L12" s="318"/>
    </row>
    <row r="13" spans="1:12" ht="12.75">
      <c r="A13" s="310"/>
      <c r="B13" s="347" t="s">
        <v>6</v>
      </c>
      <c r="C13" s="348" t="s">
        <v>195</v>
      </c>
      <c r="D13" s="349" t="s">
        <v>6</v>
      </c>
      <c r="E13" s="348" t="s">
        <v>180</v>
      </c>
      <c r="F13" s="348" t="s">
        <v>196</v>
      </c>
      <c r="G13" s="347" t="s">
        <v>197</v>
      </c>
      <c r="H13" s="349" t="s">
        <v>6</v>
      </c>
      <c r="I13" s="344" t="s">
        <v>180</v>
      </c>
      <c r="J13" s="349" t="s">
        <v>6</v>
      </c>
      <c r="K13" s="346" t="s">
        <v>180</v>
      </c>
      <c r="L13" s="318"/>
    </row>
    <row r="14" spans="1:12" s="356" customFormat="1" ht="12">
      <c r="A14" s="350"/>
      <c r="B14" s="351">
        <v>1</v>
      </c>
      <c r="C14" s="352">
        <v>2</v>
      </c>
      <c r="D14" s="353">
        <v>3</v>
      </c>
      <c r="E14" s="351">
        <v>4</v>
      </c>
      <c r="F14" s="351">
        <v>5</v>
      </c>
      <c r="G14" s="353">
        <v>6</v>
      </c>
      <c r="H14" s="353" t="s">
        <v>198</v>
      </c>
      <c r="I14" s="351" t="s">
        <v>199</v>
      </c>
      <c r="J14" s="353" t="s">
        <v>200</v>
      </c>
      <c r="K14" s="354" t="s">
        <v>201</v>
      </c>
      <c r="L14" s="355"/>
    </row>
    <row r="15" spans="1:12" ht="15" customHeight="1">
      <c r="A15" s="357"/>
      <c r="B15" s="358" t="s">
        <v>202</v>
      </c>
      <c r="C15" s="359"/>
      <c r="D15" s="360"/>
      <c r="E15" s="360"/>
      <c r="F15" s="361"/>
      <c r="G15" s="362"/>
      <c r="H15" s="363"/>
      <c r="I15" s="363"/>
      <c r="J15" s="363"/>
      <c r="K15" s="364" t="s">
        <v>203</v>
      </c>
      <c r="L15" s="318"/>
    </row>
    <row r="16" spans="1:12" ht="12.75">
      <c r="A16" s="365" t="s">
        <v>204</v>
      </c>
      <c r="B16" s="366">
        <v>5565</v>
      </c>
      <c r="C16" s="366">
        <v>308</v>
      </c>
      <c r="D16" s="367">
        <v>207.2</v>
      </c>
      <c r="E16" s="367">
        <v>57.6</v>
      </c>
      <c r="F16" s="366">
        <v>1013</v>
      </c>
      <c r="G16" s="368">
        <v>999</v>
      </c>
      <c r="H16" s="369">
        <v>0.4888996138996139</v>
      </c>
      <c r="I16" s="369">
        <v>1.7586805555555558</v>
      </c>
      <c r="J16" s="369">
        <v>0.4821428571428571</v>
      </c>
      <c r="K16" s="370">
        <v>1.734375</v>
      </c>
      <c r="L16" s="371" t="s">
        <v>205</v>
      </c>
    </row>
    <row r="17" spans="1:12" ht="12.75">
      <c r="A17" s="365" t="s">
        <v>206</v>
      </c>
      <c r="B17" s="366">
        <v>5801</v>
      </c>
      <c r="C17" s="366">
        <v>273</v>
      </c>
      <c r="D17" s="367">
        <v>221.6</v>
      </c>
      <c r="E17" s="367">
        <v>58.9</v>
      </c>
      <c r="F17" s="366">
        <v>1141</v>
      </c>
      <c r="G17" s="368">
        <v>1124</v>
      </c>
      <c r="H17" s="369">
        <v>0.5148916967509025</v>
      </c>
      <c r="I17" s="369">
        <v>1.9371816638370116</v>
      </c>
      <c r="J17" s="369">
        <v>0.5072202166064982</v>
      </c>
      <c r="K17" s="370">
        <v>1.9083191850594226</v>
      </c>
      <c r="L17" s="371" t="s">
        <v>207</v>
      </c>
    </row>
    <row r="18" spans="1:12" ht="12.75">
      <c r="A18" s="365" t="s">
        <v>208</v>
      </c>
      <c r="B18" s="366">
        <v>6160</v>
      </c>
      <c r="C18" s="366">
        <v>294</v>
      </c>
      <c r="D18" s="367">
        <v>234.4</v>
      </c>
      <c r="E18" s="367">
        <v>67.8</v>
      </c>
      <c r="F18" s="366">
        <v>1254</v>
      </c>
      <c r="G18" s="368">
        <v>1259</v>
      </c>
      <c r="H18" s="369">
        <v>0.5349829351535836</v>
      </c>
      <c r="I18" s="369">
        <v>1.8495575221238938</v>
      </c>
      <c r="J18" s="369">
        <v>0.5371160409556314</v>
      </c>
      <c r="K18" s="370">
        <v>1.8569321533923304</v>
      </c>
      <c r="L18" s="371" t="s">
        <v>209</v>
      </c>
    </row>
    <row r="19" spans="1:12" ht="12.75">
      <c r="A19" s="365" t="s">
        <v>210</v>
      </c>
      <c r="B19" s="369" t="s">
        <v>211</v>
      </c>
      <c r="C19" s="366">
        <v>216</v>
      </c>
      <c r="D19" s="369" t="s">
        <v>211</v>
      </c>
      <c r="E19" s="367">
        <v>67.6</v>
      </c>
      <c r="F19" s="366">
        <v>1438</v>
      </c>
      <c r="G19" s="368">
        <v>1105</v>
      </c>
      <c r="H19" s="369" t="s">
        <v>211</v>
      </c>
      <c r="I19" s="369">
        <v>2.1272189349112427</v>
      </c>
      <c r="J19" s="369" t="s">
        <v>211</v>
      </c>
      <c r="K19" s="370">
        <v>1.6346153846153848</v>
      </c>
      <c r="L19" s="371" t="s">
        <v>212</v>
      </c>
    </row>
    <row r="20" spans="1:12" ht="12.75">
      <c r="A20" s="365" t="s">
        <v>213</v>
      </c>
      <c r="B20" s="366">
        <v>5855</v>
      </c>
      <c r="C20" s="366">
        <v>228</v>
      </c>
      <c r="D20" s="367">
        <v>250.8</v>
      </c>
      <c r="E20" s="367">
        <v>70.7</v>
      </c>
      <c r="F20" s="366">
        <v>1653</v>
      </c>
      <c r="G20" s="368">
        <v>1410</v>
      </c>
      <c r="H20" s="369">
        <v>0.6590909090909091</v>
      </c>
      <c r="I20" s="369">
        <v>2.338048090523338</v>
      </c>
      <c r="J20" s="369">
        <v>0.562200956937799</v>
      </c>
      <c r="K20" s="370">
        <v>1.9943422913719941</v>
      </c>
      <c r="L20" s="371" t="s">
        <v>214</v>
      </c>
    </row>
    <row r="21" spans="1:12" ht="12.75">
      <c r="A21" s="365" t="s">
        <v>215</v>
      </c>
      <c r="B21" s="366">
        <v>6457</v>
      </c>
      <c r="C21" s="366">
        <v>289</v>
      </c>
      <c r="D21" s="367">
        <v>259.4</v>
      </c>
      <c r="E21" s="367">
        <v>79.1</v>
      </c>
      <c r="F21" s="366">
        <v>2052</v>
      </c>
      <c r="G21" s="368">
        <v>1649</v>
      </c>
      <c r="H21" s="369">
        <v>0.7910562837316886</v>
      </c>
      <c r="I21" s="369">
        <v>2.5941845764854614</v>
      </c>
      <c r="J21" s="369">
        <v>0.635697764070933</v>
      </c>
      <c r="K21" s="370">
        <v>2.0847029077117574</v>
      </c>
      <c r="L21" s="371" t="s">
        <v>216</v>
      </c>
    </row>
    <row r="22" spans="1:12" ht="12.75">
      <c r="A22" s="365" t="s">
        <v>217</v>
      </c>
      <c r="B22" s="366">
        <v>6433</v>
      </c>
      <c r="C22" s="366">
        <v>305</v>
      </c>
      <c r="D22" s="367">
        <v>262.3</v>
      </c>
      <c r="E22" s="367">
        <v>78</v>
      </c>
      <c r="F22" s="366">
        <v>2212</v>
      </c>
      <c r="G22" s="368">
        <v>1669</v>
      </c>
      <c r="H22" s="369">
        <v>0.8433091879527258</v>
      </c>
      <c r="I22" s="369">
        <v>2.835897435897436</v>
      </c>
      <c r="J22" s="369">
        <v>0.6362943194815097</v>
      </c>
      <c r="K22" s="370">
        <v>2.1397435897435897</v>
      </c>
      <c r="L22" s="371" t="s">
        <v>218</v>
      </c>
    </row>
    <row r="23" spans="1:12" ht="12.75">
      <c r="A23" s="365" t="s">
        <v>219</v>
      </c>
      <c r="B23" s="369" t="s">
        <v>211</v>
      </c>
      <c r="C23" s="366">
        <v>285</v>
      </c>
      <c r="D23" s="369" t="s">
        <v>211</v>
      </c>
      <c r="E23" s="367">
        <v>80.1</v>
      </c>
      <c r="F23" s="366">
        <v>2117</v>
      </c>
      <c r="G23" s="368">
        <v>1706</v>
      </c>
      <c r="H23" s="369" t="s">
        <v>211</v>
      </c>
      <c r="I23" s="369">
        <v>2.6429463171036205</v>
      </c>
      <c r="J23" s="369" t="s">
        <v>211</v>
      </c>
      <c r="K23" s="370">
        <v>2.1298377028714106</v>
      </c>
      <c r="L23" s="371" t="s">
        <v>220</v>
      </c>
    </row>
    <row r="24" spans="1:12" ht="12.75">
      <c r="A24" s="365" t="s">
        <v>221</v>
      </c>
      <c r="B24" s="366">
        <v>6480</v>
      </c>
      <c r="C24" s="366">
        <v>333</v>
      </c>
      <c r="D24" s="367">
        <v>280.9</v>
      </c>
      <c r="E24" s="367">
        <v>90</v>
      </c>
      <c r="F24" s="366">
        <v>2330</v>
      </c>
      <c r="G24" s="368">
        <v>1913</v>
      </c>
      <c r="H24" s="369">
        <v>0.8294766820932716</v>
      </c>
      <c r="I24" s="369">
        <v>2.588888888888889</v>
      </c>
      <c r="J24" s="369">
        <v>0.6810252758988964</v>
      </c>
      <c r="K24" s="370">
        <v>2.1255555555555556</v>
      </c>
      <c r="L24" s="371" t="s">
        <v>222</v>
      </c>
    </row>
    <row r="25" spans="1:12" ht="12.75">
      <c r="A25" s="365" t="s">
        <v>223</v>
      </c>
      <c r="B25" s="366">
        <v>6079</v>
      </c>
      <c r="C25" s="366">
        <v>308</v>
      </c>
      <c r="D25" s="367">
        <v>267.4</v>
      </c>
      <c r="E25" s="367">
        <v>85</v>
      </c>
      <c r="F25" s="366">
        <v>2252</v>
      </c>
      <c r="G25" s="368">
        <v>1887</v>
      </c>
      <c r="H25" s="369">
        <v>0.8421839940164547</v>
      </c>
      <c r="I25" s="369">
        <v>2.6494117647058824</v>
      </c>
      <c r="J25" s="369">
        <v>0.7056843679880329</v>
      </c>
      <c r="K25" s="370">
        <v>2.22</v>
      </c>
      <c r="L25" s="371" t="s">
        <v>224</v>
      </c>
    </row>
    <row r="26" spans="1:12" ht="12.75">
      <c r="A26" s="365" t="s">
        <v>225</v>
      </c>
      <c r="B26" s="366">
        <v>6392</v>
      </c>
      <c r="C26" s="366">
        <v>307</v>
      </c>
      <c r="D26" s="367">
        <v>275.2</v>
      </c>
      <c r="E26" s="367">
        <v>90.6</v>
      </c>
      <c r="F26" s="366">
        <v>2569</v>
      </c>
      <c r="G26" s="368">
        <v>2023</v>
      </c>
      <c r="H26" s="369">
        <v>0.9335029069767442</v>
      </c>
      <c r="I26" s="369">
        <v>2.835540838852097</v>
      </c>
      <c r="J26" s="369">
        <v>0.7351017441860466</v>
      </c>
      <c r="K26" s="370">
        <v>2.2328918322295803</v>
      </c>
      <c r="L26" s="371" t="s">
        <v>226</v>
      </c>
    </row>
    <row r="27" spans="1:12" ht="12.75">
      <c r="A27" s="365" t="s">
        <v>227</v>
      </c>
      <c r="B27" s="366">
        <v>6463</v>
      </c>
      <c r="C27" s="366">
        <v>301</v>
      </c>
      <c r="D27" s="367">
        <v>283.8</v>
      </c>
      <c r="E27" s="367">
        <v>84</v>
      </c>
      <c r="F27" s="366">
        <v>2862</v>
      </c>
      <c r="G27" s="368">
        <v>2069</v>
      </c>
      <c r="H27" s="369">
        <v>1.0084566596194504</v>
      </c>
      <c r="I27" s="369">
        <v>3.407142857142857</v>
      </c>
      <c r="J27" s="369">
        <v>0.7290345313601128</v>
      </c>
      <c r="K27" s="370">
        <v>2.4630952380952382</v>
      </c>
      <c r="L27" s="371" t="s">
        <v>228</v>
      </c>
    </row>
    <row r="28" spans="1:12" ht="12.75">
      <c r="A28" s="365" t="s">
        <v>229</v>
      </c>
      <c r="B28" s="366">
        <v>6526</v>
      </c>
      <c r="C28" s="366">
        <v>370</v>
      </c>
      <c r="D28" s="367">
        <v>289.5</v>
      </c>
      <c r="E28" s="367">
        <v>89</v>
      </c>
      <c r="F28" s="366">
        <v>3811</v>
      </c>
      <c r="G28" s="368">
        <v>3260</v>
      </c>
      <c r="H28" s="369">
        <v>1.3164075993091537</v>
      </c>
      <c r="I28" s="369">
        <v>4.282022471910112</v>
      </c>
      <c r="J28" s="369">
        <v>1.1260794473229707</v>
      </c>
      <c r="K28" s="370">
        <v>3.6629213483146064</v>
      </c>
      <c r="L28" s="371" t="s">
        <v>230</v>
      </c>
    </row>
    <row r="29" spans="1:12" ht="12.75">
      <c r="A29" s="372"/>
      <c r="B29" s="373" t="s">
        <v>231</v>
      </c>
      <c r="C29" s="374"/>
      <c r="D29" s="375"/>
      <c r="E29" s="375"/>
      <c r="F29" s="376"/>
      <c r="G29" s="377"/>
      <c r="H29" s="378"/>
      <c r="I29" s="378"/>
      <c r="J29" s="378"/>
      <c r="K29" s="379" t="s">
        <v>232</v>
      </c>
      <c r="L29" s="380"/>
    </row>
    <row r="30" spans="1:12" ht="12.75">
      <c r="A30" s="365" t="s">
        <v>229</v>
      </c>
      <c r="B30" s="366">
        <v>869</v>
      </c>
      <c r="C30" s="366">
        <v>191</v>
      </c>
      <c r="D30" s="367">
        <v>200</v>
      </c>
      <c r="E30" s="367">
        <v>84.6</v>
      </c>
      <c r="F30" s="366">
        <v>3336</v>
      </c>
      <c r="G30" s="368">
        <v>2869</v>
      </c>
      <c r="H30" s="369">
        <v>1.6680000000000001</v>
      </c>
      <c r="I30" s="369">
        <v>3.943262411347518</v>
      </c>
      <c r="J30" s="369">
        <v>1.4345</v>
      </c>
      <c r="K30" s="370">
        <v>3.3912529550827424</v>
      </c>
      <c r="L30" s="371" t="s">
        <v>230</v>
      </c>
    </row>
    <row r="31" spans="1:12" ht="12.75">
      <c r="A31" s="365" t="s">
        <v>233</v>
      </c>
      <c r="B31" s="366">
        <v>943</v>
      </c>
      <c r="C31" s="366">
        <v>193</v>
      </c>
      <c r="D31" s="367">
        <v>221.8</v>
      </c>
      <c r="E31" s="367">
        <v>79.8</v>
      </c>
      <c r="F31" s="366">
        <v>3772</v>
      </c>
      <c r="G31" s="368">
        <v>2628</v>
      </c>
      <c r="H31" s="369">
        <v>1.7006311992786294</v>
      </c>
      <c r="I31" s="369">
        <v>4.726817042606516</v>
      </c>
      <c r="J31" s="369">
        <v>1.1848512173128944</v>
      </c>
      <c r="K31" s="370">
        <v>3.2932330827067666</v>
      </c>
      <c r="L31" s="371" t="s">
        <v>234</v>
      </c>
    </row>
    <row r="32" spans="1:12" ht="12.75">
      <c r="A32" s="365" t="s">
        <v>235</v>
      </c>
      <c r="B32" s="366">
        <v>1039</v>
      </c>
      <c r="C32" s="366">
        <v>205</v>
      </c>
      <c r="D32" s="367">
        <v>223.9</v>
      </c>
      <c r="E32" s="367">
        <v>75.1</v>
      </c>
      <c r="F32" s="366">
        <v>3450</v>
      </c>
      <c r="G32" s="368">
        <v>2343</v>
      </c>
      <c r="H32" s="369">
        <v>1.5408664582402858</v>
      </c>
      <c r="I32" s="369">
        <v>4.593874833555259</v>
      </c>
      <c r="J32" s="369">
        <v>1.0464493077266637</v>
      </c>
      <c r="K32" s="370">
        <v>3.1198402130492675</v>
      </c>
      <c r="L32" s="371" t="s">
        <v>236</v>
      </c>
    </row>
    <row r="33" spans="1:12" ht="12.75">
      <c r="A33" s="365" t="s">
        <v>237</v>
      </c>
      <c r="B33" s="366">
        <v>1000</v>
      </c>
      <c r="C33" s="366">
        <v>186</v>
      </c>
      <c r="D33" s="367">
        <v>213.9</v>
      </c>
      <c r="E33" s="367">
        <v>67.2</v>
      </c>
      <c r="F33" s="366">
        <v>3696</v>
      </c>
      <c r="G33" s="368">
        <v>2110</v>
      </c>
      <c r="H33" s="369">
        <v>1.7279102384291725</v>
      </c>
      <c r="I33" s="369">
        <v>5.5</v>
      </c>
      <c r="J33" s="369">
        <v>0.986442262739598</v>
      </c>
      <c r="K33" s="370">
        <v>3.1398809523809526</v>
      </c>
      <c r="L33" s="371" t="s">
        <v>238</v>
      </c>
    </row>
    <row r="34" spans="1:12" ht="12.75">
      <c r="A34" s="365" t="s">
        <v>239</v>
      </c>
      <c r="B34" s="366">
        <v>930</v>
      </c>
      <c r="C34" s="366">
        <v>177</v>
      </c>
      <c r="D34" s="367">
        <v>198.6</v>
      </c>
      <c r="E34" s="367">
        <v>59.9</v>
      </c>
      <c r="F34" s="366">
        <v>3690</v>
      </c>
      <c r="G34" s="368">
        <v>2381</v>
      </c>
      <c r="H34" s="369">
        <v>1.8580060422960725</v>
      </c>
      <c r="I34" s="369">
        <v>6.160267111853089</v>
      </c>
      <c r="J34" s="369">
        <v>1.1988922457200404</v>
      </c>
      <c r="K34" s="370">
        <v>3.974958263772955</v>
      </c>
      <c r="L34" s="371" t="s">
        <v>240</v>
      </c>
    </row>
    <row r="35" spans="1:12" ht="14.25">
      <c r="A35" s="372"/>
      <c r="B35" s="381" t="s">
        <v>241</v>
      </c>
      <c r="C35" s="376"/>
      <c r="D35" s="375"/>
      <c r="E35" s="375"/>
      <c r="F35" s="376"/>
      <c r="G35" s="377"/>
      <c r="H35" s="378"/>
      <c r="I35" s="378"/>
      <c r="J35" s="378"/>
      <c r="K35" s="382" t="s">
        <v>242</v>
      </c>
      <c r="L35" s="380"/>
    </row>
    <row r="36" spans="1:12" ht="12.75">
      <c r="A36" s="372"/>
      <c r="B36" s="373" t="s">
        <v>202</v>
      </c>
      <c r="C36" s="376"/>
      <c r="D36" s="375"/>
      <c r="E36" s="375"/>
      <c r="F36" s="376"/>
      <c r="G36" s="377"/>
      <c r="H36" s="378"/>
      <c r="I36" s="378"/>
      <c r="J36" s="378"/>
      <c r="K36" s="379" t="s">
        <v>203</v>
      </c>
      <c r="L36" s="380"/>
    </row>
    <row r="37" spans="1:12" ht="12.75">
      <c r="A37" s="365" t="s">
        <v>243</v>
      </c>
      <c r="B37" s="366">
        <v>8527</v>
      </c>
      <c r="C37" s="366">
        <v>633</v>
      </c>
      <c r="D37" s="367">
        <v>298.7</v>
      </c>
      <c r="E37" s="367">
        <v>93.7</v>
      </c>
      <c r="F37" s="366">
        <v>5197</v>
      </c>
      <c r="G37" s="368">
        <v>3104</v>
      </c>
      <c r="H37" s="369">
        <v>1.7398727820555742</v>
      </c>
      <c r="I37" s="369">
        <v>5.546424759871932</v>
      </c>
      <c r="J37" s="369">
        <v>1.0391697355205893</v>
      </c>
      <c r="K37" s="370">
        <v>3.312700106723586</v>
      </c>
      <c r="L37" s="371" t="s">
        <v>244</v>
      </c>
    </row>
    <row r="38" spans="1:12" ht="12.75">
      <c r="A38" s="365" t="s">
        <v>245</v>
      </c>
      <c r="B38" s="366">
        <v>9191</v>
      </c>
      <c r="C38" s="369" t="s">
        <v>211</v>
      </c>
      <c r="D38" s="367">
        <v>310.1</v>
      </c>
      <c r="E38" s="367">
        <v>89.9</v>
      </c>
      <c r="F38" s="366">
        <v>6055</v>
      </c>
      <c r="G38" s="368">
        <v>3345</v>
      </c>
      <c r="H38" s="369">
        <v>1.9525959367945827</v>
      </c>
      <c r="I38" s="369">
        <v>6.735261401557286</v>
      </c>
      <c r="J38" s="369">
        <v>1.0786842953885842</v>
      </c>
      <c r="K38" s="370">
        <v>3.7208008898776415</v>
      </c>
      <c r="L38" s="371" t="s">
        <v>246</v>
      </c>
    </row>
    <row r="39" spans="1:12" ht="12.75">
      <c r="A39" s="365" t="s">
        <v>247</v>
      </c>
      <c r="B39" s="366">
        <v>9702</v>
      </c>
      <c r="C39" s="369" t="s">
        <v>211</v>
      </c>
      <c r="D39" s="367">
        <v>323.5</v>
      </c>
      <c r="E39" s="367">
        <v>83.8</v>
      </c>
      <c r="F39" s="366">
        <v>6398</v>
      </c>
      <c r="G39" s="368">
        <v>3158</v>
      </c>
      <c r="H39" s="369">
        <v>1.9777434312210203</v>
      </c>
      <c r="I39" s="369">
        <v>7.634844868735084</v>
      </c>
      <c r="J39" s="369">
        <v>0.9761978361669242</v>
      </c>
      <c r="K39" s="370">
        <v>3.7684964200477324</v>
      </c>
      <c r="L39" s="371" t="s">
        <v>248</v>
      </c>
    </row>
    <row r="40" spans="1:12" ht="12.75">
      <c r="A40" s="365" t="s">
        <v>249</v>
      </c>
      <c r="B40" s="366">
        <v>10229</v>
      </c>
      <c r="C40" s="369" t="s">
        <v>211</v>
      </c>
      <c r="D40" s="367">
        <v>337.5</v>
      </c>
      <c r="E40" s="367">
        <v>81.5</v>
      </c>
      <c r="F40" s="366">
        <v>6437</v>
      </c>
      <c r="G40" s="368">
        <v>3434</v>
      </c>
      <c r="H40" s="369">
        <v>1.9072592592592592</v>
      </c>
      <c r="I40" s="369">
        <v>7.898159509202454</v>
      </c>
      <c r="J40" s="369">
        <v>1.0174814814814814</v>
      </c>
      <c r="K40" s="370">
        <v>4.213496932515337</v>
      </c>
      <c r="L40" s="371" t="s">
        <v>250</v>
      </c>
    </row>
    <row r="41" spans="1:12" ht="12.75">
      <c r="A41" s="365" t="s">
        <v>251</v>
      </c>
      <c r="B41" s="366">
        <v>10591</v>
      </c>
      <c r="C41" s="369" t="s">
        <v>211</v>
      </c>
      <c r="D41" s="367">
        <v>350</v>
      </c>
      <c r="E41" s="367">
        <v>81.2</v>
      </c>
      <c r="F41" s="366">
        <v>7199</v>
      </c>
      <c r="G41" s="368">
        <v>3223</v>
      </c>
      <c r="H41" s="369">
        <v>2.056857142857143</v>
      </c>
      <c r="I41" s="369">
        <v>8.865763546798028</v>
      </c>
      <c r="J41" s="369">
        <v>0.9208571428571429</v>
      </c>
      <c r="K41" s="370">
        <v>3.9692118226600988</v>
      </c>
      <c r="L41" s="371" t="s">
        <v>252</v>
      </c>
    </row>
    <row r="42" spans="1:12" ht="12.75">
      <c r="A42" s="365" t="s">
        <v>253</v>
      </c>
      <c r="B42" s="366">
        <v>9860</v>
      </c>
      <c r="C42" s="369" t="s">
        <v>211</v>
      </c>
      <c r="D42" s="367">
        <v>351.3</v>
      </c>
      <c r="E42" s="367">
        <v>78.4</v>
      </c>
      <c r="F42" s="366">
        <v>6791</v>
      </c>
      <c r="G42" s="368">
        <v>3383</v>
      </c>
      <c r="H42" s="369">
        <v>1.93310560774267</v>
      </c>
      <c r="I42" s="369">
        <v>8.661989795918368</v>
      </c>
      <c r="J42" s="369">
        <v>0.9629945915172217</v>
      </c>
      <c r="K42" s="370">
        <v>4.315051020408163</v>
      </c>
      <c r="L42" s="371" t="s">
        <v>254</v>
      </c>
    </row>
    <row r="43" spans="1:12" ht="12.75">
      <c r="A43" s="365" t="s">
        <v>255</v>
      </c>
      <c r="B43" s="366">
        <v>9911</v>
      </c>
      <c r="C43" s="369" t="s">
        <v>211</v>
      </c>
      <c r="D43" s="367">
        <v>351.086</v>
      </c>
      <c r="E43" s="367">
        <v>81.2</v>
      </c>
      <c r="F43" s="366">
        <v>7919</v>
      </c>
      <c r="G43" s="368">
        <v>3558</v>
      </c>
      <c r="H43" s="369">
        <v>2.255572708681064</v>
      </c>
      <c r="I43" s="369">
        <v>9.752463054187192</v>
      </c>
      <c r="J43" s="369">
        <v>1.0134269096460697</v>
      </c>
      <c r="K43" s="370">
        <v>4.3817733990147785</v>
      </c>
      <c r="L43" s="383" t="s">
        <v>256</v>
      </c>
    </row>
    <row r="44" spans="1:12" ht="12.75">
      <c r="A44" s="372"/>
      <c r="B44" s="373" t="s">
        <v>257</v>
      </c>
      <c r="C44" s="384"/>
      <c r="D44" s="375"/>
      <c r="E44" s="375"/>
      <c r="F44" s="376"/>
      <c r="G44" s="377"/>
      <c r="H44" s="375"/>
      <c r="I44" s="375"/>
      <c r="J44" s="375"/>
      <c r="K44" s="379" t="s">
        <v>258</v>
      </c>
      <c r="L44" s="380"/>
    </row>
    <row r="45" spans="1:12" ht="12.75">
      <c r="A45" s="365" t="s">
        <v>243</v>
      </c>
      <c r="B45" s="366">
        <v>931</v>
      </c>
      <c r="C45" s="369" t="s">
        <v>211</v>
      </c>
      <c r="D45" s="367">
        <v>197.1</v>
      </c>
      <c r="E45" s="367">
        <v>85.1</v>
      </c>
      <c r="F45" s="366">
        <v>4217</v>
      </c>
      <c r="G45" s="368">
        <v>2441</v>
      </c>
      <c r="H45" s="369">
        <v>2.1395230847285642</v>
      </c>
      <c r="I45" s="369">
        <v>4.955346650998825</v>
      </c>
      <c r="J45" s="369">
        <v>1.2384576357179096</v>
      </c>
      <c r="K45" s="370">
        <v>2.8683901292596943</v>
      </c>
      <c r="L45" s="371" t="s">
        <v>244</v>
      </c>
    </row>
    <row r="46" spans="1:12" ht="12.75">
      <c r="A46" s="365" t="s">
        <v>259</v>
      </c>
      <c r="B46" s="366">
        <v>1018</v>
      </c>
      <c r="C46" s="369" t="s">
        <v>211</v>
      </c>
      <c r="D46" s="367">
        <v>202.1</v>
      </c>
      <c r="E46" s="367">
        <v>80.7</v>
      </c>
      <c r="F46" s="366">
        <v>5259</v>
      </c>
      <c r="G46" s="368">
        <v>2778</v>
      </c>
      <c r="H46" s="369">
        <v>2.602177140029688</v>
      </c>
      <c r="I46" s="369">
        <v>6.5167286245353155</v>
      </c>
      <c r="J46" s="369">
        <v>1.3745670460168233</v>
      </c>
      <c r="K46" s="370">
        <v>3.4423791821561336</v>
      </c>
      <c r="L46" s="371" t="s">
        <v>246</v>
      </c>
    </row>
    <row r="47" spans="1:12" ht="12.75">
      <c r="A47" s="365" t="s">
        <v>247</v>
      </c>
      <c r="B47" s="366">
        <v>1085</v>
      </c>
      <c r="C47" s="369" t="s">
        <v>211</v>
      </c>
      <c r="D47" s="367">
        <v>208.7</v>
      </c>
      <c r="E47" s="367">
        <v>74.6</v>
      </c>
      <c r="F47" s="366">
        <v>5274</v>
      </c>
      <c r="G47" s="368">
        <v>2526</v>
      </c>
      <c r="H47" s="369">
        <v>2.5270723526593195</v>
      </c>
      <c r="I47" s="369">
        <v>7.069705093833781</v>
      </c>
      <c r="J47" s="369">
        <v>1.2103497843794921</v>
      </c>
      <c r="K47" s="370">
        <v>3.3860589812332442</v>
      </c>
      <c r="L47" s="371" t="s">
        <v>248</v>
      </c>
    </row>
    <row r="48" spans="1:12" ht="12.75">
      <c r="A48" s="365" t="s">
        <v>260</v>
      </c>
      <c r="B48" s="366">
        <v>1176</v>
      </c>
      <c r="C48" s="369" t="s">
        <v>211</v>
      </c>
      <c r="D48" s="367">
        <v>216.4</v>
      </c>
      <c r="E48" s="367">
        <v>74.7</v>
      </c>
      <c r="F48" s="366">
        <v>5632</v>
      </c>
      <c r="G48" s="368">
        <v>2758</v>
      </c>
      <c r="H48" s="369">
        <v>2.602587800369686</v>
      </c>
      <c r="I48" s="369">
        <v>7.539491298527443</v>
      </c>
      <c r="J48" s="369">
        <v>1.27449168207024</v>
      </c>
      <c r="K48" s="370">
        <v>3.6921017402945115</v>
      </c>
      <c r="L48" s="371" t="s">
        <v>250</v>
      </c>
    </row>
    <row r="49" spans="1:12" ht="12.75">
      <c r="A49" s="365" t="s">
        <v>251</v>
      </c>
      <c r="B49" s="366">
        <v>1235</v>
      </c>
      <c r="C49" s="369" t="s">
        <v>211</v>
      </c>
      <c r="D49" s="367">
        <v>224.5</v>
      </c>
      <c r="E49" s="367">
        <v>74.6</v>
      </c>
      <c r="F49" s="366">
        <v>6377</v>
      </c>
      <c r="G49" s="368">
        <v>2765</v>
      </c>
      <c r="H49" s="369">
        <v>2.8405345211581294</v>
      </c>
      <c r="I49" s="369">
        <v>8.548257372654156</v>
      </c>
      <c r="J49" s="369">
        <v>1.2316258351893097</v>
      </c>
      <c r="K49" s="370">
        <v>3.7064343163538878</v>
      </c>
      <c r="L49" s="371" t="s">
        <v>252</v>
      </c>
    </row>
    <row r="50" spans="1:12" ht="12.75">
      <c r="A50" s="365" t="s">
        <v>253</v>
      </c>
      <c r="B50" s="366">
        <v>1225</v>
      </c>
      <c r="C50" s="369" t="s">
        <v>211</v>
      </c>
      <c r="D50" s="367">
        <v>228.7</v>
      </c>
      <c r="E50" s="367">
        <v>72.6</v>
      </c>
      <c r="F50" s="366">
        <v>5920</v>
      </c>
      <c r="G50" s="368">
        <v>3112</v>
      </c>
      <c r="H50" s="369">
        <v>2.5885439440314824</v>
      </c>
      <c r="I50" s="369">
        <v>8.15426997245179</v>
      </c>
      <c r="J50" s="369">
        <v>1.3607345867949279</v>
      </c>
      <c r="K50" s="370">
        <v>4.2865013774104685</v>
      </c>
      <c r="L50" s="371" t="s">
        <v>254</v>
      </c>
    </row>
    <row r="51" spans="1:12" s="3" customFormat="1" ht="12.75">
      <c r="A51" s="365" t="s">
        <v>261</v>
      </c>
      <c r="B51" s="366">
        <v>1245</v>
      </c>
      <c r="C51" s="369" t="s">
        <v>211</v>
      </c>
      <c r="D51" s="367">
        <v>230.14</v>
      </c>
      <c r="E51" s="367">
        <v>76.93</v>
      </c>
      <c r="F51" s="366">
        <v>7168</v>
      </c>
      <c r="G51" s="368">
        <v>3168</v>
      </c>
      <c r="H51" s="369">
        <v>3.114625879899192</v>
      </c>
      <c r="I51" s="369">
        <v>9.317561419472248</v>
      </c>
      <c r="J51" s="369">
        <v>1.376553402276875</v>
      </c>
      <c r="K51" s="370">
        <v>4.118029377356038</v>
      </c>
      <c r="L51" s="383" t="s">
        <v>256</v>
      </c>
    </row>
    <row r="52" spans="1:12" s="3" customFormat="1" ht="14.25">
      <c r="A52" s="372"/>
      <c r="B52" s="381" t="s">
        <v>262</v>
      </c>
      <c r="C52" s="385"/>
      <c r="D52" s="386"/>
      <c r="E52" s="386"/>
      <c r="F52" s="387"/>
      <c r="G52" s="388"/>
      <c r="H52" s="385"/>
      <c r="I52" s="385"/>
      <c r="J52" s="385"/>
      <c r="K52" s="382" t="s">
        <v>263</v>
      </c>
      <c r="L52" s="389"/>
    </row>
    <row r="53" spans="1:12" s="3" customFormat="1" ht="12.75">
      <c r="A53" s="372"/>
      <c r="B53" s="373" t="s">
        <v>202</v>
      </c>
      <c r="C53" s="385"/>
      <c r="D53" s="386"/>
      <c r="E53" s="386"/>
      <c r="F53" s="387"/>
      <c r="G53" s="388"/>
      <c r="H53" s="385"/>
      <c r="I53" s="385"/>
      <c r="J53" s="385"/>
      <c r="K53" s="379" t="s">
        <v>203</v>
      </c>
      <c r="L53" s="389"/>
    </row>
    <row r="54" spans="1:12" s="3" customFormat="1" ht="12.75">
      <c r="A54" s="365" t="s">
        <v>264</v>
      </c>
      <c r="B54" s="366">
        <v>9879</v>
      </c>
      <c r="C54" s="369" t="s">
        <v>211</v>
      </c>
      <c r="D54" s="390">
        <v>349.44</v>
      </c>
      <c r="E54" s="367">
        <v>80.227</v>
      </c>
      <c r="F54" s="366">
        <v>8464</v>
      </c>
      <c r="G54" s="368">
        <v>2931</v>
      </c>
      <c r="H54" s="369">
        <v>2.4221611721611724</v>
      </c>
      <c r="I54" s="369">
        <v>10.55006419285278</v>
      </c>
      <c r="J54" s="369">
        <v>0.8387706043956044</v>
      </c>
      <c r="K54" s="370">
        <v>3.6533835242499406</v>
      </c>
      <c r="L54" s="383" t="s">
        <v>265</v>
      </c>
    </row>
    <row r="55" spans="1:12" s="3" customFormat="1" ht="12.75">
      <c r="A55" s="365" t="s">
        <v>266</v>
      </c>
      <c r="B55" s="366">
        <v>9364</v>
      </c>
      <c r="C55" s="369"/>
      <c r="D55" s="367">
        <v>347.3</v>
      </c>
      <c r="E55" s="367">
        <v>83.8857</v>
      </c>
      <c r="F55" s="366">
        <v>8883.31</v>
      </c>
      <c r="G55" s="368">
        <v>3236.61</v>
      </c>
      <c r="H55" s="369">
        <v>2.557820328246472</v>
      </c>
      <c r="I55" s="369">
        <v>10.589778710793377</v>
      </c>
      <c r="J55" s="369">
        <v>0.9319349265764469</v>
      </c>
      <c r="K55" s="370">
        <v>3.858357264706619</v>
      </c>
      <c r="L55" s="371" t="s">
        <v>267</v>
      </c>
    </row>
    <row r="56" spans="1:12" s="3" customFormat="1" ht="12.75">
      <c r="A56" s="365" t="s">
        <v>268</v>
      </c>
      <c r="B56" s="366">
        <v>8886</v>
      </c>
      <c r="C56" s="369"/>
      <c r="D56" s="367">
        <v>338.1</v>
      </c>
      <c r="E56" s="367">
        <v>84.541</v>
      </c>
      <c r="F56" s="366">
        <v>9702</v>
      </c>
      <c r="G56" s="368">
        <v>3862</v>
      </c>
      <c r="H56" s="369">
        <v>2.869565217391304</v>
      </c>
      <c r="I56" s="369">
        <v>11.476088525094333</v>
      </c>
      <c r="J56" s="369">
        <v>1.142265601892931</v>
      </c>
      <c r="K56" s="370">
        <v>4.568197679232562</v>
      </c>
      <c r="L56" s="383" t="s">
        <v>269</v>
      </c>
    </row>
    <row r="57" spans="1:12" s="3" customFormat="1" ht="12.75">
      <c r="A57" s="372"/>
      <c r="B57" s="373" t="s">
        <v>270</v>
      </c>
      <c r="C57" s="385"/>
      <c r="D57" s="386"/>
      <c r="E57" s="386"/>
      <c r="F57" s="387"/>
      <c r="G57" s="388"/>
      <c r="H57" s="385"/>
      <c r="I57" s="385"/>
      <c r="J57" s="369"/>
      <c r="K57" s="379" t="s">
        <v>258</v>
      </c>
      <c r="L57" s="389"/>
    </row>
    <row r="58" spans="1:12" s="3" customFormat="1" ht="12.75">
      <c r="A58" s="365" t="s">
        <v>271</v>
      </c>
      <c r="B58" s="366">
        <v>1270</v>
      </c>
      <c r="C58" s="369" t="s">
        <v>211</v>
      </c>
      <c r="D58" s="367">
        <v>230.241</v>
      </c>
      <c r="E58" s="367">
        <v>76.254</v>
      </c>
      <c r="F58" s="366">
        <v>7380</v>
      </c>
      <c r="G58" s="368">
        <v>2644</v>
      </c>
      <c r="H58" s="369">
        <v>3.2053370164306094</v>
      </c>
      <c r="I58" s="369">
        <v>9.678180816744039</v>
      </c>
      <c r="J58" s="369">
        <v>1.148361933799801</v>
      </c>
      <c r="K58" s="370">
        <v>3.4673590893592467</v>
      </c>
      <c r="L58" s="383" t="s">
        <v>265</v>
      </c>
    </row>
    <row r="59" spans="1:12" ht="12.75">
      <c r="A59" s="365" t="s">
        <v>266</v>
      </c>
      <c r="B59" s="366">
        <v>1317</v>
      </c>
      <c r="C59" s="369"/>
      <c r="D59" s="367">
        <v>234.5</v>
      </c>
      <c r="E59" s="367">
        <v>80.07992</v>
      </c>
      <c r="F59" s="366">
        <v>7949.64</v>
      </c>
      <c r="G59" s="368">
        <v>2869.56</v>
      </c>
      <c r="H59" s="369">
        <v>3.3900383795309166</v>
      </c>
      <c r="I59" s="369">
        <v>9.927132794338457</v>
      </c>
      <c r="J59" s="369">
        <v>1.2236929637526652</v>
      </c>
      <c r="K59" s="391">
        <v>3.583370213157056</v>
      </c>
      <c r="L59" s="371" t="s">
        <v>267</v>
      </c>
    </row>
    <row r="60" spans="1:12" ht="13.5" thickBot="1">
      <c r="A60" s="392" t="s">
        <v>272</v>
      </c>
      <c r="B60" s="393">
        <v>1290</v>
      </c>
      <c r="C60" s="394"/>
      <c r="D60" s="395">
        <v>232.5</v>
      </c>
      <c r="E60" s="395">
        <v>79.129</v>
      </c>
      <c r="F60" s="396">
        <v>8783</v>
      </c>
      <c r="G60" s="397">
        <v>3552</v>
      </c>
      <c r="H60" s="394">
        <v>3.7776344086021503</v>
      </c>
      <c r="I60" s="394">
        <v>11.099596860822201</v>
      </c>
      <c r="J60" s="394">
        <v>1.527741935483871</v>
      </c>
      <c r="K60" s="398">
        <v>4.4888726004372606</v>
      </c>
      <c r="L60" s="399" t="s">
        <v>269</v>
      </c>
    </row>
    <row r="61" spans="1:12" ht="17.25" customHeight="1" thickTop="1">
      <c r="A61" s="358" t="s">
        <v>273</v>
      </c>
      <c r="B61" s="301"/>
      <c r="C61" s="301"/>
      <c r="D61" s="298"/>
      <c r="E61" s="298"/>
      <c r="F61" s="298"/>
      <c r="G61" s="299"/>
      <c r="H61" s="299"/>
      <c r="I61" s="299"/>
      <c r="J61" s="299"/>
      <c r="K61" s="300"/>
      <c r="L61" s="400" t="s">
        <v>274</v>
      </c>
    </row>
    <row r="62" spans="1:12" ht="12.75">
      <c r="A62" s="358" t="s">
        <v>275</v>
      </c>
      <c r="B62" s="301"/>
      <c r="C62" s="301"/>
      <c r="D62" s="298"/>
      <c r="E62" s="298"/>
      <c r="F62" s="298"/>
      <c r="G62" s="299"/>
      <c r="H62" s="299"/>
      <c r="I62" s="299"/>
      <c r="J62" s="299"/>
      <c r="K62" s="300"/>
      <c r="L62" s="400" t="s">
        <v>276</v>
      </c>
    </row>
    <row r="63" spans="1:12" ht="12.75">
      <c r="A63" s="358" t="s">
        <v>277</v>
      </c>
      <c r="B63" s="301"/>
      <c r="C63" s="301"/>
      <c r="D63" s="298"/>
      <c r="E63" s="298"/>
      <c r="F63" s="298"/>
      <c r="G63" s="299"/>
      <c r="H63" s="299"/>
      <c r="I63" s="299"/>
      <c r="J63" s="299"/>
      <c r="K63" s="300"/>
      <c r="L63" s="400" t="s">
        <v>278</v>
      </c>
    </row>
    <row r="64" spans="1:12" ht="12.75">
      <c r="A64" s="401" t="s">
        <v>279</v>
      </c>
      <c r="B64" s="301"/>
      <c r="C64" s="301"/>
      <c r="D64" s="298"/>
      <c r="E64" s="298"/>
      <c r="F64" s="298"/>
      <c r="G64" s="299"/>
      <c r="H64" s="299"/>
      <c r="I64" s="299"/>
      <c r="J64" s="299"/>
      <c r="K64" s="300"/>
      <c r="L64" s="400" t="s">
        <v>280</v>
      </c>
    </row>
    <row r="65" spans="1:12" ht="12.75">
      <c r="A65" s="358" t="s">
        <v>281</v>
      </c>
      <c r="B65" s="301"/>
      <c r="C65" s="301"/>
      <c r="D65" s="298"/>
      <c r="E65" s="298"/>
      <c r="F65" s="298"/>
      <c r="G65" s="299"/>
      <c r="H65" s="299"/>
      <c r="I65" s="299"/>
      <c r="J65" s="299"/>
      <c r="K65" s="300"/>
      <c r="L65" s="400" t="s">
        <v>282</v>
      </c>
    </row>
    <row r="66" spans="1:12" ht="12.75">
      <c r="A66" s="358" t="s">
        <v>283</v>
      </c>
      <c r="L66" s="400" t="s">
        <v>284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lamas</dc:creator>
  <cp:keywords/>
  <dc:description/>
  <cp:lastModifiedBy>Golan Tamir</cp:lastModifiedBy>
  <cp:lastPrinted>2002-08-26T07:57:53Z</cp:lastPrinted>
  <dcterms:created xsi:type="dcterms:W3CDTF">2000-11-26T07:35:07Z</dcterms:created>
  <dcterms:modified xsi:type="dcterms:W3CDTF">2004-10-21T09:26:16Z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